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wmf" ContentType="image/x-wmf"/>
  <Override PartName="/xl/media/image4.png" ContentType="image/png"/>
  <Override PartName="/xl/media/image5.png" ContentType="image/png"/>
  <Override PartName="/xl/media/image6.wmf" ContentType="image/x-wmf"/>
  <Override PartName="/xl/media/image7.png" ContentType="image/png"/>
  <Override PartName="/xl/media/image8.png" ContentType="image/png"/>
  <Override PartName="/xl/media/image9.wmf" ContentType="image/x-wmf"/>
  <Override PartName="/xl/media/image10.png" ContentType="image/png"/>
  <Override PartName="/xl/media/image11.wmf" ContentType="image/x-wmf"/>
  <Override PartName="/xl/media/image12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DB_ZONE_OMOGENEE" sheetId="1" state="visible" r:id="rId2"/>
    <sheet name="DB_REGIA" sheetId="2" state="visible" r:id="rId3"/>
    <sheet name="DASHBOARD_1" sheetId="3" state="visible" r:id="rId4"/>
    <sheet name="DASHBOARD_2" sheetId="4" state="visible" r:id="rId5"/>
    <sheet name="DASHBOARD_3" sheetId="5" state="visible" r:id="rId6"/>
    <sheet name="DASHBOARD_4" sheetId="6" state="visible" r:id="rId7"/>
  </sheets>
  <definedNames>
    <definedName function="false" hidden="false" localSheetId="2" name="_xlnm.Print_Area" vbProcedure="false">DASHBOARD_1!$B$1:$K$95</definedName>
    <definedName function="false" hidden="false" localSheetId="3" name="_xlnm.Print_Area" vbProcedure="false">DASHBOARD_2!$B$1:$M$98</definedName>
    <definedName function="false" hidden="false" localSheetId="4" name="_xlnm.Print_Area" vbProcedure="false">DASHBOARD_3!$B$1:$J$79</definedName>
    <definedName function="false" hidden="false" localSheetId="5" name="_xlnm.Print_Area" vbProcedure="false">DASHBOARD_4!$B$1:$N$116</definedName>
    <definedName function="false" hidden="true" localSheetId="5" name="_xlnm._FilterDatabase" vbProcedure="false">DASHBOARD_4!$D$61:$G$78</definedName>
    <definedName function="false" hidden="true" localSheetId="1" name="_xlnm._FilterDatabase" vbProcedure="false">DB_REGIA!$A$1:$U$135</definedName>
    <definedName function="false" hidden="false" localSheetId="2" name="_xlnm.Print_Area" vbProcedure="false">DASHBOARD_1!$B$1:$K$78</definedName>
    <definedName function="false" hidden="false" localSheetId="4" name="_xlnm.Print_Area" vbProcedure="false">DASHBOARD_3!$B$1:$J$77</definedName>
    <definedName function="false" hidden="false" localSheetId="5" name="_xlnm.Print_Area_0" vbProcedure="false">DASHBOARD_4!$B$1:$N$123</definedName>
    <definedName function="false" hidden="false" localSheetId="5" name="_xlnm.Print_Area_0_0" vbProcedure="false">DASHBOARD_4!$B$1:$N$122</definedName>
    <definedName function="false" hidden="false" localSheetId="5" name="_xlnm.Print_Area_0_0_0" vbProcedure="false">DASHBOARD_4!$B$1:$N$124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<sst xmlns="http://schemas.openxmlformats.org/spreadsheetml/2006/main" count="3531" uniqueCount="937">
  <si>
    <t xml:space="preserve">COMUNI</t>
  </si>
  <si>
    <t xml:space="preserve">COD_ZO</t>
  </si>
  <si>
    <t xml:space="preserve">ZONA_OM</t>
  </si>
  <si>
    <t xml:space="preserve">DESCRIZ_ZO</t>
  </si>
  <si>
    <t xml:space="preserve">Agliè</t>
  </si>
  <si>
    <t xml:space="preserve">ZONA 8</t>
  </si>
  <si>
    <t xml:space="preserve">Canavese occidentale</t>
  </si>
  <si>
    <t xml:space="preserve">Airasca</t>
  </si>
  <si>
    <t xml:space="preserve">ZONA 5</t>
  </si>
  <si>
    <t xml:space="preserve">Pinerolese</t>
  </si>
  <si>
    <t xml:space="preserve">Ala di Stura</t>
  </si>
  <si>
    <t xml:space="preserve">ZONA 7</t>
  </si>
  <si>
    <t xml:space="preserve">Ciriacese-Valli di Lanzo</t>
  </si>
  <si>
    <t xml:space="preserve">Albiano d'Ivrea</t>
  </si>
  <si>
    <t xml:space="preserve">ZONA 9</t>
  </si>
  <si>
    <t xml:space="preserve">Eporediese</t>
  </si>
  <si>
    <t xml:space="preserve">Alpette</t>
  </si>
  <si>
    <t xml:space="preserve">Alpignano</t>
  </si>
  <si>
    <t xml:space="preserve">ZONA 2</t>
  </si>
  <si>
    <t xml:space="preserve">Area Metropolitana Torino Ovest</t>
  </si>
  <si>
    <t xml:space="preserve">Andrate</t>
  </si>
  <si>
    <t xml:space="preserve">Angrogna</t>
  </si>
  <si>
    <t xml:space="preserve">Arignano</t>
  </si>
  <si>
    <t xml:space="preserve">ZONA 11</t>
  </si>
  <si>
    <t xml:space="preserve">Chierese-Carmagnolese</t>
  </si>
  <si>
    <t xml:space="preserve">Avigliana</t>
  </si>
  <si>
    <t xml:space="preserve">ZONA 6</t>
  </si>
  <si>
    <t xml:space="preserve">Valli di Susa e Sangone</t>
  </si>
  <si>
    <t xml:space="preserve">Azeglio</t>
  </si>
  <si>
    <t xml:space="preserve">Bairo</t>
  </si>
  <si>
    <t xml:space="preserve">Balangero</t>
  </si>
  <si>
    <t xml:space="preserve">Baldissero C.se</t>
  </si>
  <si>
    <t xml:space="preserve">Baldissero Torinese</t>
  </si>
  <si>
    <t xml:space="preserve">Balme</t>
  </si>
  <si>
    <t xml:space="preserve">Banchette</t>
  </si>
  <si>
    <t xml:space="preserve">Barbania</t>
  </si>
  <si>
    <t xml:space="preserve">Bardonecchia</t>
  </si>
  <si>
    <t xml:space="preserve">Barone C.se</t>
  </si>
  <si>
    <t xml:space="preserve">Beinasco</t>
  </si>
  <si>
    <t xml:space="preserve">ZONA 3</t>
  </si>
  <si>
    <t xml:space="preserve">Area Metropolitana Torino Sud</t>
  </si>
  <si>
    <t xml:space="preserve">Bibiana</t>
  </si>
  <si>
    <t xml:space="preserve">Bobbio Pellice</t>
  </si>
  <si>
    <t xml:space="preserve">Bollengo</t>
  </si>
  <si>
    <t xml:space="preserve">Borgaro Torinese</t>
  </si>
  <si>
    <t xml:space="preserve">ZONA 4</t>
  </si>
  <si>
    <t xml:space="preserve">Area Metropolitana Torino Nord</t>
  </si>
  <si>
    <t xml:space="preserve">Borgiallo</t>
  </si>
  <si>
    <t xml:space="preserve">Borgofranco</t>
  </si>
  <si>
    <t xml:space="preserve">Borgomasino</t>
  </si>
  <si>
    <t xml:space="preserve">Borgone di Susa</t>
  </si>
  <si>
    <t xml:space="preserve">Bosconero</t>
  </si>
  <si>
    <t xml:space="preserve">Brandizzo</t>
  </si>
  <si>
    <t xml:space="preserve">ZONA 10</t>
  </si>
  <si>
    <t xml:space="preserve">Chivassese</t>
  </si>
  <si>
    <t xml:space="preserve">Bricherasio</t>
  </si>
  <si>
    <t xml:space="preserve">Brosso</t>
  </si>
  <si>
    <t xml:space="preserve">Brozolo</t>
  </si>
  <si>
    <t xml:space="preserve">Bruino</t>
  </si>
  <si>
    <t xml:space="preserve">Brusasco</t>
  </si>
  <si>
    <t xml:space="preserve">Bruzolo</t>
  </si>
  <si>
    <t xml:space="preserve">Buriasco</t>
  </si>
  <si>
    <t xml:space="preserve">Burolo</t>
  </si>
  <si>
    <t xml:space="preserve">Busano</t>
  </si>
  <si>
    <t xml:space="preserve">Bussoleno</t>
  </si>
  <si>
    <t xml:space="preserve">Buttigliera Alta</t>
  </si>
  <si>
    <t xml:space="preserve">Cafasse</t>
  </si>
  <si>
    <t xml:space="preserve">Caluso</t>
  </si>
  <si>
    <t xml:space="preserve">Cambiano</t>
  </si>
  <si>
    <t xml:space="preserve">Campiglione Fenile</t>
  </si>
  <si>
    <t xml:space="preserve">Candia C.se</t>
  </si>
  <si>
    <t xml:space="preserve">Candiolo</t>
  </si>
  <si>
    <t xml:space="preserve">Canischio</t>
  </si>
  <si>
    <t xml:space="preserve">Cantalupa</t>
  </si>
  <si>
    <t xml:space="preserve">Cantoira</t>
  </si>
  <si>
    <t xml:space="preserve">Caprie</t>
  </si>
  <si>
    <t xml:space="preserve">Caravino</t>
  </si>
  <si>
    <t xml:space="preserve">Carema</t>
  </si>
  <si>
    <t xml:space="preserve">Carignano</t>
  </si>
  <si>
    <t xml:space="preserve">Carmagnola</t>
  </si>
  <si>
    <t xml:space="preserve">Casalborgone</t>
  </si>
  <si>
    <t xml:space="preserve">Cascinette d'Ivrea</t>
  </si>
  <si>
    <t xml:space="preserve">Caselette</t>
  </si>
  <si>
    <t xml:space="preserve">Caselle Torinese</t>
  </si>
  <si>
    <t xml:space="preserve">Castagneto Po</t>
  </si>
  <si>
    <t xml:space="preserve">Castagnole P.te</t>
  </si>
  <si>
    <t xml:space="preserve">Castellamonte</t>
  </si>
  <si>
    <t xml:space="preserve">Castelnuovo Nigra</t>
  </si>
  <si>
    <t xml:space="preserve">Castiglione Torinese</t>
  </si>
  <si>
    <t xml:space="preserve">Cavagnolo</t>
  </si>
  <si>
    <t xml:space="preserve">Cavour</t>
  </si>
  <si>
    <t xml:space="preserve">Cercenasco</t>
  </si>
  <si>
    <t xml:space="preserve">Ceres</t>
  </si>
  <si>
    <t xml:space="preserve">Ceresole Reale</t>
  </si>
  <si>
    <t xml:space="preserve">Cesana T.se</t>
  </si>
  <si>
    <t xml:space="preserve">Chialamberto</t>
  </si>
  <si>
    <t xml:space="preserve">Chianocco</t>
  </si>
  <si>
    <t xml:space="preserve">Chiaverano</t>
  </si>
  <si>
    <t xml:space="preserve">Chieri</t>
  </si>
  <si>
    <t xml:space="preserve">Chiesanuova</t>
  </si>
  <si>
    <t xml:space="preserve">Chiomonte</t>
  </si>
  <si>
    <t xml:space="preserve">Chiusa di San Michele</t>
  </si>
  <si>
    <t xml:space="preserve">Chivasso</t>
  </si>
  <si>
    <t xml:space="preserve">Ciconio</t>
  </si>
  <si>
    <t xml:space="preserve">Cintano</t>
  </si>
  <si>
    <t xml:space="preserve">Cinzano</t>
  </si>
  <si>
    <t xml:space="preserve">Ciriè</t>
  </si>
  <si>
    <t xml:space="preserve">Claviere</t>
  </si>
  <si>
    <t xml:space="preserve">Coassolo T.se</t>
  </si>
  <si>
    <t xml:space="preserve">Coazze</t>
  </si>
  <si>
    <t xml:space="preserve">Collegno</t>
  </si>
  <si>
    <t xml:space="preserve">Colleretto C.</t>
  </si>
  <si>
    <t xml:space="preserve">Colleretto Giacosa</t>
  </si>
  <si>
    <t xml:space="preserve">Condove</t>
  </si>
  <si>
    <t xml:space="preserve">Corio</t>
  </si>
  <si>
    <t xml:space="preserve">Cossano C.se</t>
  </si>
  <si>
    <t xml:space="preserve">Cuceglio</t>
  </si>
  <si>
    <t xml:space="preserve">Cumiana</t>
  </si>
  <si>
    <t xml:space="preserve">Cuorgnè</t>
  </si>
  <si>
    <t xml:space="preserve">Druento</t>
  </si>
  <si>
    <t xml:space="preserve">Exilles</t>
  </si>
  <si>
    <t xml:space="preserve">Favria</t>
  </si>
  <si>
    <t xml:space="preserve">Feletto</t>
  </si>
  <si>
    <t xml:space="preserve">Fenestrelle</t>
  </si>
  <si>
    <t xml:space="preserve">Fiano</t>
  </si>
  <si>
    <t xml:space="preserve">Fiorano C.se</t>
  </si>
  <si>
    <t xml:space="preserve">Foglizzo</t>
  </si>
  <si>
    <t xml:space="preserve">Forno C.se</t>
  </si>
  <si>
    <t xml:space="preserve">Frassinetto</t>
  </si>
  <si>
    <t xml:space="preserve">Front</t>
  </si>
  <si>
    <t xml:space="preserve">Frossasco</t>
  </si>
  <si>
    <t xml:space="preserve">Garzigliana</t>
  </si>
  <si>
    <t xml:space="preserve">Gassino Torinese</t>
  </si>
  <si>
    <t xml:space="preserve">Germagnano</t>
  </si>
  <si>
    <t xml:space="preserve">Giaglione</t>
  </si>
  <si>
    <t xml:space="preserve">Giaveno</t>
  </si>
  <si>
    <t xml:space="preserve">Givoletto</t>
  </si>
  <si>
    <t xml:space="preserve">Gravere</t>
  </si>
  <si>
    <t xml:space="preserve">Groscavallo</t>
  </si>
  <si>
    <t xml:space="preserve">Grosso</t>
  </si>
  <si>
    <t xml:space="preserve">Grugliasco</t>
  </si>
  <si>
    <t xml:space="preserve">Ingria</t>
  </si>
  <si>
    <t xml:space="preserve">Inverso Pinasca</t>
  </si>
  <si>
    <t xml:space="preserve">Isolabella</t>
  </si>
  <si>
    <t xml:space="preserve">Issiglio</t>
  </si>
  <si>
    <t xml:space="preserve">Ivrea</t>
  </si>
  <si>
    <t xml:space="preserve">La Cassa</t>
  </si>
  <si>
    <t xml:space="preserve">LaLoggia</t>
  </si>
  <si>
    <t xml:space="preserve">Lanzo Torinese</t>
  </si>
  <si>
    <t xml:space="preserve">Lauriano</t>
  </si>
  <si>
    <t xml:space="preserve">Leinì</t>
  </si>
  <si>
    <t xml:space="preserve">Lemie</t>
  </si>
  <si>
    <t xml:space="preserve">Lessolo</t>
  </si>
  <si>
    <t xml:space="preserve">Levone</t>
  </si>
  <si>
    <t xml:space="preserve">Locana</t>
  </si>
  <si>
    <t xml:space="preserve">Lombardore</t>
  </si>
  <si>
    <t xml:space="preserve">Lombriasco</t>
  </si>
  <si>
    <t xml:space="preserve">Loranzè</t>
  </si>
  <si>
    <t xml:space="preserve">Luserna San Giovanni</t>
  </si>
  <si>
    <t xml:space="preserve">Lusernetta</t>
  </si>
  <si>
    <t xml:space="preserve">Lusigliè</t>
  </si>
  <si>
    <t xml:space="preserve">Macello</t>
  </si>
  <si>
    <t xml:space="preserve">Maglione</t>
  </si>
  <si>
    <t xml:space="preserve">Mappano</t>
  </si>
  <si>
    <t xml:space="preserve">Marentino</t>
  </si>
  <si>
    <t xml:space="preserve">Massello</t>
  </si>
  <si>
    <t xml:space="preserve">Mathi</t>
  </si>
  <si>
    <t xml:space="preserve">Mattie</t>
  </si>
  <si>
    <t xml:space="preserve">Mazzè</t>
  </si>
  <si>
    <t xml:space="preserve">Meana di Susa</t>
  </si>
  <si>
    <t xml:space="preserve">Mercenasco</t>
  </si>
  <si>
    <t xml:space="preserve">Mezzenile</t>
  </si>
  <si>
    <t xml:space="preserve">Mombello di Torino</t>
  </si>
  <si>
    <t xml:space="preserve">Mompantero</t>
  </si>
  <si>
    <t xml:space="preserve">Monastero di Lanzo</t>
  </si>
  <si>
    <t xml:space="preserve">Moncalieri</t>
  </si>
  <si>
    <t xml:space="preserve">Moncenisio</t>
  </si>
  <si>
    <t xml:space="preserve">Montaldo T.se</t>
  </si>
  <si>
    <t xml:space="preserve">Montalenghe</t>
  </si>
  <si>
    <t xml:space="preserve">Montalto Dora</t>
  </si>
  <si>
    <t xml:space="preserve">Montanaro</t>
  </si>
  <si>
    <t xml:space="preserve">Monteu da Po</t>
  </si>
  <si>
    <t xml:space="preserve">Moriondo T.se</t>
  </si>
  <si>
    <t xml:space="preserve">Nichelino</t>
  </si>
  <si>
    <t xml:space="preserve">Noasca</t>
  </si>
  <si>
    <t xml:space="preserve">Nole</t>
  </si>
  <si>
    <t xml:space="preserve">Nomaglio</t>
  </si>
  <si>
    <t xml:space="preserve">None</t>
  </si>
  <si>
    <t xml:space="preserve">Novalesa</t>
  </si>
  <si>
    <t xml:space="preserve">Oglianico</t>
  </si>
  <si>
    <t xml:space="preserve">Orbassano</t>
  </si>
  <si>
    <t xml:space="preserve">Orio Canavese</t>
  </si>
  <si>
    <t xml:space="preserve">Osasco</t>
  </si>
  <si>
    <t xml:space="preserve">Osasio</t>
  </si>
  <si>
    <t xml:space="preserve">Oulx</t>
  </si>
  <si>
    <t xml:space="preserve">Ozegna</t>
  </si>
  <si>
    <t xml:space="preserve">Palazzo Canavese</t>
  </si>
  <si>
    <t xml:space="preserve">Pancalieri</t>
  </si>
  <si>
    <t xml:space="preserve">Parella</t>
  </si>
  <si>
    <t xml:space="preserve">Pavarolo</t>
  </si>
  <si>
    <t xml:space="preserve">Pavone Canavese</t>
  </si>
  <si>
    <t xml:space="preserve">Pecetto T.se</t>
  </si>
  <si>
    <t xml:space="preserve">Perosa Argentina</t>
  </si>
  <si>
    <t xml:space="preserve">Perosa Canavese</t>
  </si>
  <si>
    <t xml:space="preserve">Perrero</t>
  </si>
  <si>
    <t xml:space="preserve">Pertusio</t>
  </si>
  <si>
    <t xml:space="preserve">Pessinetto</t>
  </si>
  <si>
    <t xml:space="preserve">Pianezza</t>
  </si>
  <si>
    <t xml:space="preserve">Pinasca</t>
  </si>
  <si>
    <t xml:space="preserve">Pinerolo</t>
  </si>
  <si>
    <t xml:space="preserve">Pino Torinese</t>
  </si>
  <si>
    <t xml:space="preserve">Piobesi Torinese</t>
  </si>
  <si>
    <t xml:space="preserve">Piossasco</t>
  </si>
  <si>
    <t xml:space="preserve">Piscina</t>
  </si>
  <si>
    <t xml:space="preserve">Piverone</t>
  </si>
  <si>
    <t xml:space="preserve">Poirino</t>
  </si>
  <si>
    <t xml:space="preserve">Pomaretto</t>
  </si>
  <si>
    <t xml:space="preserve">Pont Canavese</t>
  </si>
  <si>
    <t xml:space="preserve">Porte</t>
  </si>
  <si>
    <t xml:space="preserve">Pragelato</t>
  </si>
  <si>
    <t xml:space="preserve">Prali</t>
  </si>
  <si>
    <t xml:space="preserve">Pralormo</t>
  </si>
  <si>
    <t xml:space="preserve">Pramollo</t>
  </si>
  <si>
    <t xml:space="preserve">Prarostino</t>
  </si>
  <si>
    <t xml:space="preserve">Prascorsano</t>
  </si>
  <si>
    <t xml:space="preserve">Pratiglione</t>
  </si>
  <si>
    <t xml:space="preserve">Quagliuzzo</t>
  </si>
  <si>
    <t xml:space="preserve">Quassolo</t>
  </si>
  <si>
    <t xml:space="preserve">Quincinetto</t>
  </si>
  <si>
    <t xml:space="preserve">Reano</t>
  </si>
  <si>
    <t xml:space="preserve">Ribordone</t>
  </si>
  <si>
    <t xml:space="preserve">Riva presso Chieri</t>
  </si>
  <si>
    <t xml:space="preserve">Rivalba</t>
  </si>
  <si>
    <t xml:space="preserve">Rivalta di Torino</t>
  </si>
  <si>
    <t xml:space="preserve">Rivara</t>
  </si>
  <si>
    <t xml:space="preserve">Rivarolo Canavese</t>
  </si>
  <si>
    <t xml:space="preserve">Rivarossa</t>
  </si>
  <si>
    <t xml:space="preserve">Rivoli</t>
  </si>
  <si>
    <t xml:space="preserve">Robassomero</t>
  </si>
  <si>
    <t xml:space="preserve">Rocca Canavese</t>
  </si>
  <si>
    <t xml:space="preserve">Roletto</t>
  </si>
  <si>
    <t xml:space="preserve">Romano Canavese</t>
  </si>
  <si>
    <t xml:space="preserve">Ronco Canavese</t>
  </si>
  <si>
    <t xml:space="preserve">Rondissone</t>
  </si>
  <si>
    <t xml:space="preserve">Rorà</t>
  </si>
  <si>
    <t xml:space="preserve">Rosta</t>
  </si>
  <si>
    <t xml:space="preserve">Roure</t>
  </si>
  <si>
    <t xml:space="preserve">Rubiana</t>
  </si>
  <si>
    <t xml:space="preserve">Rueglio</t>
  </si>
  <si>
    <t xml:space="preserve">Salassa</t>
  </si>
  <si>
    <t xml:space="preserve">Salbertrand</t>
  </si>
  <si>
    <t xml:space="preserve">Salerano Canavese</t>
  </si>
  <si>
    <t xml:space="preserve">Salza di Pinerolo</t>
  </si>
  <si>
    <t xml:space="preserve">Samone</t>
  </si>
  <si>
    <t xml:space="preserve">San Benigno Canavese</t>
  </si>
  <si>
    <t xml:space="preserve">San Carlo Canavese</t>
  </si>
  <si>
    <t xml:space="preserve">San Colombano B.</t>
  </si>
  <si>
    <t xml:space="preserve">San Didero</t>
  </si>
  <si>
    <t xml:space="preserve">San Francesco al C.</t>
  </si>
  <si>
    <t xml:space="preserve">San Germano C.</t>
  </si>
  <si>
    <t xml:space="preserve">San Giorgio C.se</t>
  </si>
  <si>
    <t xml:space="preserve">San Giorio di Susa</t>
  </si>
  <si>
    <t xml:space="preserve">San Giusto C.se</t>
  </si>
  <si>
    <t xml:space="preserve">San Martino C.se</t>
  </si>
  <si>
    <t xml:space="preserve">San Maurizio C.se</t>
  </si>
  <si>
    <t xml:space="preserve">San Mauro Torinese</t>
  </si>
  <si>
    <t xml:space="preserve">San Pietro Val Lemina</t>
  </si>
  <si>
    <t xml:space="preserve">San Ponso</t>
  </si>
  <si>
    <t xml:space="preserve">San Raffaele Cimena</t>
  </si>
  <si>
    <t xml:space="preserve">San Sebastiano da Po</t>
  </si>
  <si>
    <t xml:space="preserve">San Secondo di P.</t>
  </si>
  <si>
    <t xml:space="preserve">Sangano</t>
  </si>
  <si>
    <t xml:space="preserve">SanGillio</t>
  </si>
  <si>
    <t xml:space="preserve">Sant'Ambrogio di Torino</t>
  </si>
  <si>
    <t xml:space="preserve">Sant'Antonino di Susa</t>
  </si>
  <si>
    <t xml:space="preserve">Santena</t>
  </si>
  <si>
    <t xml:space="preserve">Sauze d'Oulx</t>
  </si>
  <si>
    <t xml:space="preserve">Sauze di Cesana</t>
  </si>
  <si>
    <t xml:space="preserve">Scalenghe</t>
  </si>
  <si>
    <t xml:space="preserve">Scarmagno</t>
  </si>
  <si>
    <t xml:space="preserve">Sciolze</t>
  </si>
  <si>
    <t xml:space="preserve">Sestriere</t>
  </si>
  <si>
    <t xml:space="preserve">Settimo Rottaro</t>
  </si>
  <si>
    <t xml:space="preserve">Settimo Torinese</t>
  </si>
  <si>
    <t xml:space="preserve">Settimo Vittone</t>
  </si>
  <si>
    <t xml:space="preserve">Sparone</t>
  </si>
  <si>
    <t xml:space="preserve">Strambinello</t>
  </si>
  <si>
    <t xml:space="preserve">Strambino</t>
  </si>
  <si>
    <t xml:space="preserve">Susa</t>
  </si>
  <si>
    <t xml:space="preserve">Tavagnasco</t>
  </si>
  <si>
    <t xml:space="preserve">Torino</t>
  </si>
  <si>
    <t xml:space="preserve">ZONA 1</t>
  </si>
  <si>
    <t xml:space="preserve">Torino Città</t>
  </si>
  <si>
    <t xml:space="preserve">Torrazza Piemonte</t>
  </si>
  <si>
    <t xml:space="preserve">Torre Canavese</t>
  </si>
  <si>
    <t xml:space="preserve">Torre Pellice</t>
  </si>
  <si>
    <t xml:space="preserve">Trana</t>
  </si>
  <si>
    <t xml:space="preserve">Traversella</t>
  </si>
  <si>
    <t xml:space="preserve">Traves</t>
  </si>
  <si>
    <t xml:space="preserve">Trofarello</t>
  </si>
  <si>
    <t xml:space="preserve">Usseaux</t>
  </si>
  <si>
    <t xml:space="preserve">Usseglio</t>
  </si>
  <si>
    <t xml:space="preserve">Vaie</t>
  </si>
  <si>
    <t xml:space="preserve">Val della Torre</t>
  </si>
  <si>
    <t xml:space="preserve">Val di Chy</t>
  </si>
  <si>
    <t xml:space="preserve">Valchiusa</t>
  </si>
  <si>
    <t xml:space="preserve">Valgioie</t>
  </si>
  <si>
    <t xml:space="preserve">Vallo Torinese</t>
  </si>
  <si>
    <t xml:space="preserve">Valperga</t>
  </si>
  <si>
    <t xml:space="preserve">Valprato Soana</t>
  </si>
  <si>
    <t xml:space="preserve">Varisella</t>
  </si>
  <si>
    <t xml:space="preserve">Vauda Canavese</t>
  </si>
  <si>
    <t xml:space="preserve">Venaria</t>
  </si>
  <si>
    <t xml:space="preserve">Venaus</t>
  </si>
  <si>
    <t xml:space="preserve">Verolengo</t>
  </si>
  <si>
    <t xml:space="preserve">Verrua Savoia</t>
  </si>
  <si>
    <t xml:space="preserve">Vestignè</t>
  </si>
  <si>
    <t xml:space="preserve">Vialfrè</t>
  </si>
  <si>
    <t xml:space="preserve">Vidracco</t>
  </si>
  <si>
    <t xml:space="preserve">Vigone</t>
  </si>
  <si>
    <t xml:space="preserve">Villafranca Piemonte</t>
  </si>
  <si>
    <t xml:space="preserve">Villanova Canavese</t>
  </si>
  <si>
    <t xml:space="preserve">Villar Dora</t>
  </si>
  <si>
    <t xml:space="preserve">Villar Pellice</t>
  </si>
  <si>
    <t xml:space="preserve">Villar Perosa</t>
  </si>
  <si>
    <t xml:space="preserve">Villarbasse</t>
  </si>
  <si>
    <t xml:space="preserve">Villareggia</t>
  </si>
  <si>
    <t xml:space="preserve">Villarfocchiardo</t>
  </si>
  <si>
    <t xml:space="preserve">Villastellone</t>
  </si>
  <si>
    <t xml:space="preserve">Vinovo</t>
  </si>
  <si>
    <t xml:space="preserve">VirlePiemonte</t>
  </si>
  <si>
    <t xml:space="preserve">Vische</t>
  </si>
  <si>
    <t xml:space="preserve">Vistrorio</t>
  </si>
  <si>
    <t xml:space="preserve">Viù</t>
  </si>
  <si>
    <t xml:space="preserve">Volpiano</t>
  </si>
  <si>
    <t xml:space="preserve">Volvera</t>
  </si>
  <si>
    <t xml:space="preserve">CUP</t>
  </si>
  <si>
    <t xml:space="preserve">Soggetto richiedente CUP</t>
  </si>
  <si>
    <t xml:space="preserve">Soggetto titolare CUP</t>
  </si>
  <si>
    <t xml:space="preserve">Intervento</t>
  </si>
  <si>
    <t xml:space="preserve">Oggetto intervento</t>
  </si>
  <si>
    <t xml:space="preserve">Area di intervento (da OpenCUP)</t>
  </si>
  <si>
    <t xml:space="preserve">Tipologia di intervento (da OpenCUP)</t>
  </si>
  <si>
    <t xml:space="preserve">Settore di intervento (da OpenCUP)</t>
  </si>
  <si>
    <t xml:space="preserve">Sottosettore di intervento (da OpenCUP)</t>
  </si>
  <si>
    <t xml:space="preserve">Tipologia intervento</t>
  </si>
  <si>
    <t xml:space="preserve">Nome proposta</t>
  </si>
  <si>
    <t xml:space="preserve">Missione</t>
  </si>
  <si>
    <t xml:space="preserve">Componente</t>
  </si>
  <si>
    <t xml:space="preserve">Investimento</t>
  </si>
  <si>
    <t xml:space="preserve">Titolarità/Beneficiario</t>
  </si>
  <si>
    <t xml:space="preserve">Risorse fondo (importo finanziato)</t>
  </si>
  <si>
    <t xml:space="preserve">Area territoriale di intervento</t>
  </si>
  <si>
    <t xml:space="preserve">Zona omogenea</t>
  </si>
  <si>
    <t xml:space="preserve">Livello progettazione</t>
  </si>
  <si>
    <t xml:space="preserve">SITUAZIONE GARA</t>
  </si>
  <si>
    <t xml:space="preserve">Fase attuazione</t>
  </si>
  <si>
    <t xml:space="preserve">H29J21000250001</t>
  </si>
  <si>
    <t xml:space="preserve">COMUNE DI MONCALIERI - TO -</t>
  </si>
  <si>
    <t xml:space="preserve">CUP 11 - ID 220</t>
  </si>
  <si>
    <t xml:space="preserve">INTERVENTI PER LO SVILUPPO E LA DIFFUSIONE DELLA MOBLITÀ ELETTRICA – PREDISPOSIZIONE AREE PER INSTALLAZIONE POSTAZIONI</t>
  </si>
  <si>
    <t xml:space="preserve">AMBIENTE ED ENERGIA</t>
  </si>
  <si>
    <t xml:space="preserve">ALTRO</t>
  </si>
  <si>
    <t xml:space="preserve">INFRASTRUTTURE DEL SETTORE ENERGETICO</t>
  </si>
  <si>
    <t xml:space="preserve">DISTRIBUZIONE DI ENERGIA</t>
  </si>
  <si>
    <t xml:space="preserve">forse eliminato</t>
  </si>
  <si>
    <t xml:space="preserve">M5: Inclusione e coesione</t>
  </si>
  <si>
    <t xml:space="preserve">C2: Infrastrutture sociali, famiglie, comunità e terzo settore</t>
  </si>
  <si>
    <t xml:space="preserve">I2.3: Programma innovativo della qualità dell'abitare</t>
  </si>
  <si>
    <t xml:space="preserve">Città metropolitana di Torino - Beneficiario</t>
  </si>
  <si>
    <t xml:space="preserve">MONCALIERI,NICHELINO</t>
  </si>
  <si>
    <t xml:space="preserve">ABBANDONATO</t>
  </si>
  <si>
    <t xml:space="preserve">H47H21006420001</t>
  </si>
  <si>
    <t xml:space="preserve">AGENZIA TERRITORIALE PER LA CASA DEL PIEMONTE CENTRALE</t>
  </si>
  <si>
    <t xml:space="preserve">CUP 01 - ID 220</t>
  </si>
  <si>
    <t xml:space="preserve">RIQUALIFICAZIONE DIFFUSA ALLOGGI DI RISULTA NEI COMUNI DI BEINASCO, CHIERI, MONCALIERI E NICHELINO</t>
  </si>
  <si>
    <t xml:space="preserve">IMMOBILI</t>
  </si>
  <si>
    <t xml:space="preserve">MANUTENZIONE STRAORDINARIA</t>
  </si>
  <si>
    <t xml:space="preserve">INFRASTRUTTURE SOCIALI</t>
  </si>
  <si>
    <t xml:space="preserve">ABITATIVE</t>
  </si>
  <si>
    <t xml:space="preserve">Individuazione e utilizzo di modelli e strumenti innovativi di gestione, inclusione sociale e welfare urbano nonché di processi partecipativi, anche finalizzati all’autocostruzione</t>
  </si>
  <si>
    <t xml:space="preserve">Pinqua “resiDenza-resiLIenza”</t>
  </si>
  <si>
    <t xml:space="preserve">BEINASCO,MONCALIERI,CHIERI,NICHELINO</t>
  </si>
  <si>
    <t xml:space="preserve">PROGETTO ESECUTIVO</t>
  </si>
  <si>
    <t xml:space="preserve">GARA NON AVVIATA</t>
  </si>
  <si>
    <t xml:space="preserve">PROGETTAZIONE</t>
  </si>
  <si>
    <t xml:space="preserve">H57H21006420001</t>
  </si>
  <si>
    <t xml:space="preserve">CUP 02 - ID 220</t>
  </si>
  <si>
    <t xml:space="preserve">RIQUALIFICAZIONE FACCIATE DEL COMPLESSO DI VIA MONTI CON ARTWORK</t>
  </si>
  <si>
    <t xml:space="preserve">CHIERI</t>
  </si>
  <si>
    <t xml:space="preserve">PFTE</t>
  </si>
  <si>
    <t xml:space="preserve">H17H21009420001</t>
  </si>
  <si>
    <t xml:space="preserve">CUP 03 - ID 220</t>
  </si>
  <si>
    <t xml:space="preserve">RIFUNZIONALIZZAZIONE LOCALI PIANO TERRA VIA PRACAVALLO 42, 44, 46 NICHELINO</t>
  </si>
  <si>
    <t xml:space="preserve">ALTRE INFRASTRUTTURE SOCIALI</t>
  </si>
  <si>
    <t xml:space="preserve">Rifunzionalizzazione di aree, spazi e immobili pubblici e privati anche attraverso la rigenerazione del tessuto urbano e socioeconomico e all’uso temporaneo</t>
  </si>
  <si>
    <t xml:space="preserve">NICHELINO</t>
  </si>
  <si>
    <t xml:space="preserve">I33D21000060007</t>
  </si>
  <si>
    <t xml:space="preserve">COMUNE DI PIOBESI TORINESE - TO -</t>
  </si>
  <si>
    <t xml:space="preserve">CUP 04 - ID 220</t>
  </si>
  <si>
    <t xml:space="preserve">LAVORI DI RECUPERO PALAZZO CORSO ITALIA ANGOLO VIA SOLFERINO LAVORI DI MANUTENZIONE STRAORDINARIA DEL PIAZZALE DI VIA GORIZIA</t>
  </si>
  <si>
    <t xml:space="preserve">RECUPERO</t>
  </si>
  <si>
    <t xml:space="preserve">Riqualificazione e riorganizzazione del patrimonio destinato all’edilizia residenziale sociale e incremento dello stesso</t>
  </si>
  <si>
    <t xml:space="preserve">PIOBESI TORINESE</t>
  </si>
  <si>
    <t xml:space="preserve">PROGETTO DEFINITIVO/ESECUTIVO</t>
  </si>
  <si>
    <t xml:space="preserve">GARA AGGIUDICATA</t>
  </si>
  <si>
    <t xml:space="preserve">ESECUZIONE</t>
  </si>
  <si>
    <t xml:space="preserve">J55F21000320001</t>
  </si>
  <si>
    <t xml:space="preserve">COMUNE DI CHIERI - TO -</t>
  </si>
  <si>
    <t xml:space="preserve">CUP 05 - ID 220</t>
  </si>
  <si>
    <t xml:space="preserve">CASA PONTE</t>
  </si>
  <si>
    <t xml:space="preserve">LAVORI SOCIALMENTE UTILI</t>
  </si>
  <si>
    <t xml:space="preserve">PROGETTO DEFINITIVO</t>
  </si>
  <si>
    <t xml:space="preserve">H57H21006430001</t>
  </si>
  <si>
    <t xml:space="preserve">CUP 06 - ID 220</t>
  </si>
  <si>
    <t xml:space="preserve">RIQUALIFICAZIONE PIANO PILOTY VIA MONTI</t>
  </si>
  <si>
    <t xml:space="preserve">H29J21000230001</t>
  </si>
  <si>
    <t xml:space="preserve">CUP 07 - ID 220</t>
  </si>
  <si>
    <t xml:space="preserve">RIQUALIFICAZIONE COMPLESSO CORSO TRIESTE 41</t>
  </si>
  <si>
    <t xml:space="preserve">MANUTENZIONE STRAORDINARIA CON EFFICIENTAMENTO ENERGETICO</t>
  </si>
  <si>
    <t xml:space="preserve">MONCALIERI</t>
  </si>
  <si>
    <t xml:space="preserve">H29J21000240001</t>
  </si>
  <si>
    <t xml:space="preserve">CUP 08 - ID 220</t>
  </si>
  <si>
    <t xml:space="preserve">RIQUALIFICAZIONE VIA SANTA MARIA 78/80/82</t>
  </si>
  <si>
    <t xml:space="preserve">H23D21000140001</t>
  </si>
  <si>
    <t xml:space="preserve">CUP 09 - ID 220</t>
  </si>
  <si>
    <t xml:space="preserve">REALIZZAZIONE NUOVE UNITÀ A “CASA VITROTTI” VIALE STAZIONE 3</t>
  </si>
  <si>
    <t xml:space="preserve">E51B21000650005</t>
  </si>
  <si>
    <t xml:space="preserve">COMUNE DI BEINASCO - TORINO -</t>
  </si>
  <si>
    <t xml:space="preserve">CUP 10 - ID 220</t>
  </si>
  <si>
    <t xml:space="preserve">LAVORI DI REALIZZAZIONE DEL SISTEMA CICLOPEDONALE DEL TERRITORIO DI BEINASCO</t>
  </si>
  <si>
    <t xml:space="preserve">TRASPORTI</t>
  </si>
  <si>
    <t xml:space="preserve">NUOVA REALIZZAZIONE</t>
  </si>
  <si>
    <t xml:space="preserve">INFRASTRUTTURE DI TRASPORTO</t>
  </si>
  <si>
    <t xml:space="preserve">STRADALI</t>
  </si>
  <si>
    <t xml:space="preserve">Miglioramento dell’accessibilità e della sicurezza dei luoghi urbani e della dotazione di servizi e delle infrastrutture urbano-locali</t>
  </si>
  <si>
    <t xml:space="preserve">BEINASCO</t>
  </si>
  <si>
    <t xml:space="preserve">GARA AVVIATA</t>
  </si>
  <si>
    <t xml:space="preserve">PROCEDURA APPALTO</t>
  </si>
  <si>
    <t xml:space="preserve">J29J21001230001</t>
  </si>
  <si>
    <t xml:space="preserve">PARCO FLUVIALE DEL PO E DELL'ORBA</t>
  </si>
  <si>
    <t xml:space="preserve">CUP 12 - ID 220</t>
  </si>
  <si>
    <t xml:space="preserve">MIGLIORAMENTO CONDIZIONI FRUITIVE E DI GESTIONE NATURALISTICA DELL’AREA LE VALLERE A MONCALIERI (TO)</t>
  </si>
  <si>
    <t xml:space="preserve">INFRASTRUTTURE AMBIENTALI E RISORSE IDRICHE</t>
  </si>
  <si>
    <t xml:space="preserve">PROTEZIONE, VALORIZZAZIONE E FRUIZIONE DELL'AMBIENTE</t>
  </si>
  <si>
    <t xml:space="preserve">E57H21000490001</t>
  </si>
  <si>
    <t xml:space="preserve">CUP 13 - ID 220</t>
  </si>
  <si>
    <t xml:space="preserve">LAVORI DI REALIZZAZIONE DEL PERCORSO FORNACI – VIA DELLE LOSE</t>
  </si>
  <si>
    <t xml:space="preserve">SPORT, SPETTACOLO E TEMPO LIBERO</t>
  </si>
  <si>
    <t xml:space="preserve">Rigenerazione di aree e spazi già costruiti, soprattutto ad alta tensione abitativa, incrementando la qualità ambientale e migliorando la resilienza ai cambiamenti climatici anche attraverso l’uso di operazioni di densificazione</t>
  </si>
  <si>
    <t xml:space="preserve">H27H21000270001</t>
  </si>
  <si>
    <t xml:space="preserve">CUP 14 - ID 220</t>
  </si>
  <si>
    <t xml:space="preserve">ZONA 30 E DEIMPERMEABILIZZAZIONE PARCHEGGI IN ZONA CORSO TRIESTE</t>
  </si>
  <si>
    <t xml:space="preserve">H27H21000280005</t>
  </si>
  <si>
    <t xml:space="preserve">CUP 15 - ID 220</t>
  </si>
  <si>
    <t xml:space="preserve">RIQUALIFICAZIONE CICLABILE VIA BOSSO E RIFACIMENTO PASSERELLA CICLOPEDONALE SU CORSO TRIESTE</t>
  </si>
  <si>
    <t xml:space="preserve">TRASPORTI MULTIMODALI E ALTRE MODALITA' DI TRASPORTO</t>
  </si>
  <si>
    <t xml:space="preserve">J55F21000240001</t>
  </si>
  <si>
    <t xml:space="preserve">CUP 16 - ID 220</t>
  </si>
  <si>
    <t xml:space="preserve">NUOVA CICLABILE DI VIA LOMBROSO</t>
  </si>
  <si>
    <t xml:space="preserve">ULTIMAZIONE</t>
  </si>
  <si>
    <t xml:space="preserve">H29J20000730001</t>
  </si>
  <si>
    <t xml:space="preserve">CUP 17 - ID 220</t>
  </si>
  <si>
    <t xml:space="preserve">FIBRA OTTICA ESTENSIONE MAN REALIZZATA CON IL PTI “PORTA SUD METROPOLITANA” (FONDO SVILUPPO E COESIONE 20072014)</t>
  </si>
  <si>
    <t xml:space="preserve">RICERCA, ITC, FORMAZIONE E ALTRO</t>
  </si>
  <si>
    <t xml:space="preserve">INFRASTRUTTURE PER TELECOMUNICAZIONI E TECNOLOGIE INFORMATICHE</t>
  </si>
  <si>
    <t xml:space="preserve">INFRASTRUTTURE PER TELECOMUNICAZIONI</t>
  </si>
  <si>
    <t xml:space="preserve">LA LOGGIA,MONCALIERI,TROFARELLO</t>
  </si>
  <si>
    <t xml:space="preserve">H21B21000310001</t>
  </si>
  <si>
    <t xml:space="preserve">DATO NON DISPONIBILE</t>
  </si>
  <si>
    <t xml:space="preserve">CUP 18 - ID 220</t>
  </si>
  <si>
    <t xml:space="preserve">WIFI PUBBLICO</t>
  </si>
  <si>
    <t xml:space="preserve">J55F21000190001</t>
  </si>
  <si>
    <t xml:space="preserve">CUP 19 - ID 220</t>
  </si>
  <si>
    <t xml:space="preserve">J55F21000200001</t>
  </si>
  <si>
    <t xml:space="preserve">CUP 20 - ID 220</t>
  </si>
  <si>
    <t xml:space="preserve">ESTENSIONE SISTEMI DI VIDEOSORVEGLIANZA</t>
  </si>
  <si>
    <t xml:space="preserve">H29J21000300001</t>
  </si>
  <si>
    <t xml:space="preserve">CUP 21 - ID 220</t>
  </si>
  <si>
    <t xml:space="preserve">TECNOLOGIE INFORMATICHE</t>
  </si>
  <si>
    <t xml:space="preserve">H29J21000310001</t>
  </si>
  <si>
    <t xml:space="preserve">CUP 22 - ID 220</t>
  </si>
  <si>
    <t xml:space="preserve">SISTEMI DI MONITORAGGIO AMBIENTALE PER LA PREVENZIONE DEL DISSESTO IDREOLOGICO E LA GESTIONE DELLE EMERGENZE</t>
  </si>
  <si>
    <t xml:space="preserve">H21B21000320001</t>
  </si>
  <si>
    <t xml:space="preserve">CUP 23 - ID 220</t>
  </si>
  <si>
    <t xml:space="preserve">INCREMENTO DELLE DOTAZIONI DIGITALI E INFORMATICHE DEGLI ISTITUTI COMPRENSIVI (SOGGETTO ATTUATORE MONCALIERI) INCREMENTO DELLE DOTAZIONI DIGITALI E INFORMATICHE DEGLI ISTITUTI COMPRENSIVI (SOGGETTO ATTUATORE MONCALIERI CAPOFILA SU TROFARELLO) INCREME</t>
  </si>
  <si>
    <t xml:space="preserve">MONCALIERI,TROFARELLO,PIOBESI TORINESE</t>
  </si>
  <si>
    <t xml:space="preserve">J55F21000220001</t>
  </si>
  <si>
    <t xml:space="preserve">CUP 24 - ID 220</t>
  </si>
  <si>
    <t xml:space="preserve">INCREMENTO DELLE DOTAZIONI DIGITALI E INFORMATICHE DEGLI ISTITUTI COMPRENSIVI</t>
  </si>
  <si>
    <t xml:space="preserve">H27H21000290001</t>
  </si>
  <si>
    <t xml:space="preserve">CUP 25 - ID 220</t>
  </si>
  <si>
    <t xml:space="preserve">REALIZZAZIONE DI AREE ESTERNE ADEGUATE AI PARADIGMI DELLA “SCUOLA OUTDOOR”</t>
  </si>
  <si>
    <t xml:space="preserve">SOCIALI E SCOLASTICHE</t>
  </si>
  <si>
    <t xml:space="preserve">H16G21000070001</t>
  </si>
  <si>
    <t xml:space="preserve">COMUNE DI NICHELINO - TORINO -</t>
  </si>
  <si>
    <t xml:space="preserve">CUP 26 - ID 220</t>
  </si>
  <si>
    <t xml:space="preserve">MANUTENZIONE ORDINARIA</t>
  </si>
  <si>
    <t xml:space="preserve">J55F21000230001</t>
  </si>
  <si>
    <t xml:space="preserve">CUP 27 - ID 220</t>
  </si>
  <si>
    <t xml:space="preserve">E57H21000500001</t>
  </si>
  <si>
    <t xml:space="preserve">CUP 28 - ID 220</t>
  </si>
  <si>
    <t xml:space="preserve">LAVORI DI REALIZZAZIONE DI AREE ESTERNE ADEGUATE AI PARADIGMI DELLA “SCUOLA OUTDOOR”</t>
  </si>
  <si>
    <t xml:space="preserve">H21B21000280001</t>
  </si>
  <si>
    <t xml:space="preserve">CUP 29 - ID 220</t>
  </si>
  <si>
    <t xml:space="preserve">RIQUALIFICAZIONE IMPIANTI SPORTIVI SANTA MARIA (RUGBY)</t>
  </si>
  <si>
    <t xml:space="preserve">H27H21000310005</t>
  </si>
  <si>
    <t xml:space="preserve">CUP 30 - ID 220</t>
  </si>
  <si>
    <t xml:space="preserve">RIQUALIFICAZIONE PARCO LUNGO PO ABELLONIO</t>
  </si>
  <si>
    <t xml:space="preserve">H17H21000310001</t>
  </si>
  <si>
    <t xml:space="preserve">CUP 31 - ID 220</t>
  </si>
  <si>
    <t xml:space="preserve">RIQUALIFICAZIONE AREE ESTERNE COMPRESE TRA VIA CACCIATORI E VIA PRACAVALLO</t>
  </si>
  <si>
    <t xml:space="preserve">E57H21000510001</t>
  </si>
  <si>
    <t xml:space="preserve">CUP 32 - ID 220</t>
  </si>
  <si>
    <t xml:space="preserve">LAVORI DI SISTEMAZIONE AREE ESTERNE CENTRO MALINTESO E REALIZZAZIONE PARCO SKATING</t>
  </si>
  <si>
    <t xml:space="preserve">H57H21006440001</t>
  </si>
  <si>
    <t xml:space="preserve">CUP 33 - ID 220</t>
  </si>
  <si>
    <t xml:space="preserve">RIQUALIFICAZIONE AREA VERDE E SPORTIVA VIA MONTI</t>
  </si>
  <si>
    <t xml:space="preserve">H17H21000320001</t>
  </si>
  <si>
    <t xml:space="preserve">CUP 34 - ID 220</t>
  </si>
  <si>
    <t xml:space="preserve">MANUTENZIONE STRAORDINARIA DELLA VIABILITÀ DEI QUARTIERI OGGETTO DI INTERVENTO</t>
  </si>
  <si>
    <t xml:space="preserve">PROGETO DEFINITIVO</t>
  </si>
  <si>
    <t xml:space="preserve">D91B21000990005</t>
  </si>
  <si>
    <t xml:space="preserve">COMUNE DI LA LOGGIA</t>
  </si>
  <si>
    <t xml:space="preserve">CUP 35 - ID 220</t>
  </si>
  <si>
    <t xml:space="preserve">LA LOGGIA</t>
  </si>
  <si>
    <t xml:space="preserve">H27H21000300005</t>
  </si>
  <si>
    <t xml:space="preserve">CUP 36 - ID 220</t>
  </si>
  <si>
    <t xml:space="preserve">CENTRO POLIFUNZIONALE OUTDOOR (RIQUALIFICAZIONE PIAZZA D’ALLEO)</t>
  </si>
  <si>
    <t xml:space="preserve">I94E21000360001</t>
  </si>
  <si>
    <t xml:space="preserve">COMUNE DI BORGARO TORINESE - TORINO -</t>
  </si>
  <si>
    <t xml:space="preserve">CUP 01 - ID 219</t>
  </si>
  <si>
    <t xml:space="preserve">ALLESTIMENTO DI UN’AULA STUDIO NEL PIANO SOTTOTETTO DEL COMPLESSO POLIFUNZIONALE “CASCINA NUOVA” IN VIA ITALIA 45</t>
  </si>
  <si>
    <t xml:space="preserve">RISTRUTTURAZIONE (PER CAMBIO DI DESTINAZIONE D'USO)</t>
  </si>
  <si>
    <t xml:space="preserve">Pinqua “Ricami urbani”</t>
  </si>
  <si>
    <t xml:space="preserve">BORGARO TORINESE</t>
  </si>
  <si>
    <t xml:space="preserve">B87H21000420005</t>
  </si>
  <si>
    <t xml:space="preserve">COMUNE DI COLLEGNO - TORINO -</t>
  </si>
  <si>
    <t xml:space="preserve">CUP 02 - ID 219</t>
  </si>
  <si>
    <t xml:space="preserve">VILLAGGIO LEUMANN: RIQUALIFICAZIONE AREE PUBBLICHE</t>
  </si>
  <si>
    <t xml:space="preserve">COLLEGNO</t>
  </si>
  <si>
    <t xml:space="preserve">B89J21000580005</t>
  </si>
  <si>
    <t xml:space="preserve">CUP 03 - ID 219</t>
  </si>
  <si>
    <t xml:space="preserve">VILLAGGIO LEUMANN: RIQUALIFICAZIONE SPAZI DI AGGREGAZIONE SOCIALE</t>
  </si>
  <si>
    <t xml:space="preserve">B89J21000570005</t>
  </si>
  <si>
    <t xml:space="preserve">CUP 04 - ID 219</t>
  </si>
  <si>
    <t xml:space="preserve">VILLAGGIO LEUMANN: RIQUALIFICAZIONE NN. 343-347</t>
  </si>
  <si>
    <t xml:space="preserve">B89J21000590005</t>
  </si>
  <si>
    <t xml:space="preserve">CUP 05 - ID 219</t>
  </si>
  <si>
    <t xml:space="preserve">AREA CENTRALE: RECUPERO VIA OBERDAN</t>
  </si>
  <si>
    <t xml:space="preserve">B89J21000600005</t>
  </si>
  <si>
    <t xml:space="preserve">CUP 06 - ID 219</t>
  </si>
  <si>
    <t xml:space="preserve">AREA CENTRALE: EX –ETI E SPOSTAMENTO SCUOLA</t>
  </si>
  <si>
    <t xml:space="preserve">B81B21000700005</t>
  </si>
  <si>
    <t xml:space="preserve">CUP 07 - ID 219</t>
  </si>
  <si>
    <t xml:space="preserve">CERTOSA REALE: SOTTO/SOPRA VOLUMI TRA GLI ALBERI E AULA NEL PARCO</t>
  </si>
  <si>
    <t xml:space="preserve">B83D21000720005</t>
  </si>
  <si>
    <t xml:space="preserve">CUP 08 - ID 219</t>
  </si>
  <si>
    <t xml:space="preserve">SMART CITY E SICUREZZA INTEGRATA</t>
  </si>
  <si>
    <t xml:space="preserve">MANUTENZIONE STRAORDINARIA PER ACCESSIBILITA' E ABBATTIMENTO DELLE BARRIERE ARCHITETTONICHE</t>
  </si>
  <si>
    <t xml:space="preserve">J27H21000510005</t>
  </si>
  <si>
    <t xml:space="preserve">COMUNE DI GRUGLIASCO - TO -</t>
  </si>
  <si>
    <t xml:space="preserve">CUP 09 - ID 219</t>
  </si>
  <si>
    <t xml:space="preserve">REALIZZAZIONE DI UNA NUOVA PISTA CICLABILE TRA QUELLA ESISTENTE IN STRADA DELLA PRONDA E LA STAZIONE FERROVIARIA “UNIVERSITÀ” IN CONNESSIONE CON IL TERRITORIO DI TORINO</t>
  </si>
  <si>
    <t xml:space="preserve">GRUGLIASCO</t>
  </si>
  <si>
    <t xml:space="preserve">J21B21000160001</t>
  </si>
  <si>
    <t xml:space="preserve">CUP 10 - ID 219</t>
  </si>
  <si>
    <t xml:space="preserve">REALIZZAZIONE DI UNO SPAZIO A PARCHEGGIO PUBBLICO COMPRENDENTE ATTREZZATURE PER LA MOBILITÀ SOSTENIBILE E CONDIVISA (PARCHEGGIO “SMART CITY”)</t>
  </si>
  <si>
    <t xml:space="preserve">J24E21000050001</t>
  </si>
  <si>
    <t xml:space="preserve">CUP 11 - ID 219</t>
  </si>
  <si>
    <t xml:space="preserve">RIQUALIFICAZIONE E AMPLIAMENTO DELL'OFFERTA DI ATTIVITÀ SPORTIVA NELL'IMPIANTO POLIFUNZIONALE ORA IN CONCESSIONE AL CUS TORINO</t>
  </si>
  <si>
    <t xml:space="preserve">AMPLIAMENTO (COMPRESA SOPRAELEVAZIONE) O POTENZIAMENTO</t>
  </si>
  <si>
    <t xml:space="preserve">J27H21000520005</t>
  </si>
  <si>
    <t xml:space="preserve">CUP 12 - ID 219</t>
  </si>
  <si>
    <t xml:space="preserve">RIQUALIFICAZIONE DELLE AREE VERDI DEL PARCO FALCONE – BORSELLINO IN VIA SAN GREGORIO MAGNO, DI VIA NAPOLI E DEL PARCO PARADISO</t>
  </si>
  <si>
    <t xml:space="preserve">J28I21000010005</t>
  </si>
  <si>
    <t xml:space="preserve">CONSORZIO INTERCOMUNALE TORINESE</t>
  </si>
  <si>
    <t xml:space="preserve">CUP 13 - ID 219</t>
  </si>
  <si>
    <t xml:space="preserve">INTERVENTO DI RIQUALIFICAZIONE DELLA PALAZZINA DI PROPRIETÀ COMUNALE DENOMINATA EX-CARRÙ PER RENDERE GLI ALLOGGI FRUIBILI PER UTILIZZO TEMPORANEO</t>
  </si>
  <si>
    <t xml:space="preserve">RISTRUTTURAZIONE CON EFFICIENTAMENTO ENERGETICO</t>
  </si>
  <si>
    <t xml:space="preserve">B81B21000710008</t>
  </si>
  <si>
    <t xml:space="preserve">CUP 15 - ID 219</t>
  </si>
  <si>
    <t xml:space="preserve">RIGENERAZIONE URBANA - INTERVENTO DI REALIZZAZIONE DI EDILIZIA SOCIALE AREA EX MANDELLI</t>
  </si>
  <si>
    <t xml:space="preserve">H17H21009430001</t>
  </si>
  <si>
    <t xml:space="preserve">CUP 16 - ID 219</t>
  </si>
  <si>
    <t xml:space="preserve">MS - RECUPERO ADEGUAMENTO E BONIFICA DEGLI ALLOGGI NON LOCATI (ALLOGGI DI RISULTA)</t>
  </si>
  <si>
    <t xml:space="preserve">GRUGLIASCO,COLLEGNO</t>
  </si>
  <si>
    <t xml:space="preserve">C12F22000100001</t>
  </si>
  <si>
    <t xml:space="preserve">COMUNE DI TORINO - TORINO -</t>
  </si>
  <si>
    <t xml:space="preserve">A10. INTERVENTI DI MANUTENZIONE STRAORDINARIA E RIQUALIFICAZIONE DEGLI EDIFICI DI VIA FREJUS 21 E VIA BIXIO 56</t>
  </si>
  <si>
    <t xml:space="preserve">ALTRE INFRASTRUTTURE</t>
  </si>
  <si>
    <t xml:space="preserve">PIÙ “Piano Integrato Urbano della Città di Torino”</t>
  </si>
  <si>
    <t xml:space="preserve">I2.2: Piani Urbani Integrati</t>
  </si>
  <si>
    <t xml:space="preserve">Città metropolitana di Torino - Coordinatore</t>
  </si>
  <si>
    <t xml:space="preserve">TORINO</t>
  </si>
  <si>
    <t xml:space="preserve">C17H22000170006</t>
  </si>
  <si>
    <t xml:space="preserve">A21. INTERVENTO DI MANUTENZIONE STRAORDINARIA DELLO STABILE DI VIA NORBERTO ROSA 13 - ALMA MATER</t>
  </si>
  <si>
    <t xml:space="preserve">C17H22000200006</t>
  </si>
  <si>
    <t xml:space="preserve">A24. INTERVENTO DI MANUTENZIONE STRAORDINARIA CON PARZIALE RIFUNZIONALIZZAZIONE DEL COMPLESSO DELL’EX-IRV DI CORSO UNIONE SOVIETICA 220 PER IL POTENZIAMENTO DEI SERVIZI SOCIALI</t>
  </si>
  <si>
    <t xml:space="preserve">C17H22000050006</t>
  </si>
  <si>
    <t xml:space="preserve">A32. LAVORI DI MANUTENZIONE STRAORDINARIA IN EDIFICI SCOLASTICI – AREA NORD</t>
  </si>
  <si>
    <t xml:space="preserve">ALTRI EDIFICI SCOLASTICI</t>
  </si>
  <si>
    <t xml:space="preserve">C17H22000060006</t>
  </si>
  <si>
    <t xml:space="preserve">A34. LAVORI DI MANUTENZIONE STRAORDINARIA IN EDIFICI SCOLASTICI – AREA SUD</t>
  </si>
  <si>
    <t xml:space="preserve">C17H22000080006</t>
  </si>
  <si>
    <t xml:space="preserve">A31. LAVORI DI MANUTENZIONE STRAORDINARIA IN EDIFICI SCOLASTICI – AREA EST</t>
  </si>
  <si>
    <t xml:space="preserve">C17H22000090006</t>
  </si>
  <si>
    <t xml:space="preserve">A33. LAVORI DI MANUTENZIONE STRAORDINARIA IN EDIFICI SCOLASTICI – AREA OVEST</t>
  </si>
  <si>
    <t xml:space="preserve">C12F22000050001</t>
  </si>
  <si>
    <t xml:space="preserve">A6. INTERVENTI DI MANUTENZIONE STRAORDINARIA SULLA BIBLIOTECA CIVICA ITALO CALVINO E MAGAZZINI EX FABBRICA SUPERGA</t>
  </si>
  <si>
    <t xml:space="preserve">MUSEI ARCHIVI E BIBLIOTECHE</t>
  </si>
  <si>
    <t xml:space="preserve">C12F22000060001</t>
  </si>
  <si>
    <t xml:space="preserve">A7. INTERVENTI DI MANUTENZIONE STRAORDINARIA SULLA BIBLIOTECA CIVICA LUIGI CARLUCCIO E CENTRO CIVICO</t>
  </si>
  <si>
    <t xml:space="preserve">C17H22000860006</t>
  </si>
  <si>
    <t xml:space="preserve">A22. INTERVENTO DI MANUTENZIONE STRAORDINARIA PER IL MIGLIORAMENTO DELLA SICUREZZA E DELL’ACCESSIBILITA DELLE UNITA ABITATIVE DI CORSO LOMBARDIA E VIA PIANEZZA E DI CORSO LECCE – VIA FABRIZI</t>
  </si>
  <si>
    <t xml:space="preserve">C12H22000000006</t>
  </si>
  <si>
    <t xml:space="preserve">A25. MANUTENZIONE STRAORDINARIA DIFFUSA IMPIANTO SPORTIVO TRECATE E PISCINA GAIDANO</t>
  </si>
  <si>
    <t xml:space="preserve">IMPIANTI SPORTIVI</t>
  </si>
  <si>
    <t xml:space="preserve">C12H22000010006</t>
  </si>
  <si>
    <t xml:space="preserve">A26. MANUTENZIONE STRAORDINARIA DIFFUSA PISCINE LOMBARDIA E FRANZOJ</t>
  </si>
  <si>
    <t xml:space="preserve">C12H22000020006</t>
  </si>
  <si>
    <t xml:space="preserve">A30. MANUTENZIONE STRAORDINARIA IMPIANTI SPORTIVI PASSO BUOLE E COLLETTA, PALESTRA CECCHI, PISCINE COLLETTA E CAMPI SPORTIVI PARCO RUFFINI</t>
  </si>
  <si>
    <t xml:space="preserve">C12H22000030006</t>
  </si>
  <si>
    <t xml:space="preserve">A28. MANUTENZIONE STRAORDINARIA IMPIANTO SPORTIVO STADIO PRIMO NEBIOLO - PISTA DI ATLETICA</t>
  </si>
  <si>
    <t xml:space="preserve">C12H22000040006</t>
  </si>
  <si>
    <t xml:space="preserve">A29. MANUTENZIONE STRAORDINARIA IMPIANTO SPORTIVO STADIO PRIMO NEBIOLO – RIQUALIFICAZIONE</t>
  </si>
  <si>
    <t xml:space="preserve">C12H22000060006</t>
  </si>
  <si>
    <t xml:space="preserve">A27. MANUTENZIONE STRAORDINARIA DIFFUSA IMPIANTO MASSARI E ACQUISIZIONE AREE E IMMOBILI</t>
  </si>
  <si>
    <t xml:space="preserve">C17H22000720006</t>
  </si>
  <si>
    <t xml:space="preserve">A12. INTERVENTI MANUTENTIVI SULLE PAVIMENTAZIONI STRADALI E SUI MARCIAPIEDI CON ABBATTIMENTO DELLE BARRIERE ARCHITETTONICHE DELL’AREA NORD – 3 LOTTI</t>
  </si>
  <si>
    <t xml:space="preserve">INFRASTRUTTURE STRADALI</t>
  </si>
  <si>
    <t xml:space="preserve">C17H22000760006</t>
  </si>
  <si>
    <t xml:space="preserve">A13. INTERVENTI MANUTENTIVI SULLE PAVIMENTAZIONI STRADALI E SUI MARCIAPIEDI CON ABBATTIMENTO DELLE BARRIERE ARCHITETTONICHE DELL’AREA SUD – 3 LOTTI</t>
  </si>
  <si>
    <t xml:space="preserve">C11G22000000006</t>
  </si>
  <si>
    <t xml:space="preserve">A16. SERVIZIO DI RISANAMENTO (POTATURE E MESSA A DIMORA ALBERI) DELLE ALBERATE LIMITROFE ALLE BIBLIOTECHE</t>
  </si>
  <si>
    <t xml:space="preserve">INFRASTRUTTURE VERDI</t>
  </si>
  <si>
    <t xml:space="preserve">C18E22000000006</t>
  </si>
  <si>
    <t xml:space="preserve">A15. MANUTENZIONE STRAORDINARIA DELLE AREE VERDI LIMITROFE ALLE BIBLIOTECHE CIVICHE</t>
  </si>
  <si>
    <t xml:space="preserve">C12F22000000006</t>
  </si>
  <si>
    <t xml:space="preserve">A17. MANUTENZIONE STRAORDINARIA DIFFUSA DEI MERCATI BRUNELLESCHI E PORPORA</t>
  </si>
  <si>
    <t xml:space="preserve">C12F22000010006</t>
  </si>
  <si>
    <t xml:space="preserve">A18. MANUTENZIONE STRAORDINARIA DIFFUSA DEI MERCATI GUALA, PAVESE E MADAMA CRISTINA</t>
  </si>
  <si>
    <t xml:space="preserve">C12F22000020006</t>
  </si>
  <si>
    <t xml:space="preserve">A19. MANUTENZIONE STRAORDINARIA DIFFUSA DEI MERCATI NITTI, BALTIMORA, DON GRIOLI E SEBASTOPOLI</t>
  </si>
  <si>
    <t xml:space="preserve">C12B22000000001</t>
  </si>
  <si>
    <t xml:space="preserve">A9. INTERVENTI DI MANUTENZIONE STRAORDINARIA DEL CENTRO PROTAGONISMO GIOVANILE E CENTRI SOCIO ASSISTENZIALI DI STRADA DELLE CACCE 36</t>
  </si>
  <si>
    <t xml:space="preserve">C14H22000050006</t>
  </si>
  <si>
    <t xml:space="preserve">A36. ACCOMPAGNAMENTO SOCIALE E FACILITAZIONE ALLA PARTECIPAZIONE DELLA CITTADINANZA</t>
  </si>
  <si>
    <t xml:space="preserve">C14H22000060006</t>
  </si>
  <si>
    <t xml:space="preserve">A35. CO-PROGETTAZIONE CON IL TERZO SETTORE E PARTNERSHIP PUBBLICO-PRIVATA - AZIONI A FAVORE DI ADOLESCENTI E GIOVANI</t>
  </si>
  <si>
    <t xml:space="preserve">C17H22000830006</t>
  </si>
  <si>
    <t xml:space="preserve">A23. INTERVENTO DI MANUTENZIONE STRAORDINARIA PER RIUSO E RIFUNZIONALIZZAZIONE DELLA CASA DI ACCOGLIENZA SOCIALE DI VIA FOLIGNO 10</t>
  </si>
  <si>
    <t xml:space="preserve">C12F22000030001</t>
  </si>
  <si>
    <t xml:space="preserve">A4. INTERVENTI DI RESTAURO E MANUTENZIONE SU EDIFICI STORICI SEDI DELLE BIBLIOTECHE CIVICHE VILLA AMORETTI, ANDREA DELLA CORTE E MAUSOLEO DELLA BELA ROSIN</t>
  </si>
  <si>
    <t xml:space="preserve">BENI CULTURALI</t>
  </si>
  <si>
    <t xml:space="preserve">C12F22000040001</t>
  </si>
  <si>
    <t xml:space="preserve">A5. INTERVENTI DI MANUTENZIONE STRAORDINARIA SULLE BIBLIOTECHE CIVICHE DIETRICH BONHOEFFER, NATALIA GINZBURG, CASCINA MARCHESA E DELLA CDQ PIUSPAZIOQUATTRO</t>
  </si>
  <si>
    <t xml:space="preserve">C12F22000070001</t>
  </si>
  <si>
    <t xml:space="preserve">A8. INTERVENTI EDILIZI E RIQUALIFICAZIONE ENERGETICA PER LA NUOVA SEDE DELLA BIBLIOTECA CIVICA FRANCESCO COGNASSO</t>
  </si>
  <si>
    <t xml:space="preserve">C12F22000080001</t>
  </si>
  <si>
    <t xml:space="preserve">A11. INTERVENTI DI MANUTENZIONE STRAORDINARIA SULLE BIBLIOTECHE CIVICHE CESARE PAVESE E PASSERIN D'ENTREVES, E SUI CENTRI PROTAGONISMO GIOVANILE L'ISOLA CHE NON C'E' E CENTRO DENTRO</t>
  </si>
  <si>
    <t xml:space="preserve">C14H22000020006</t>
  </si>
  <si>
    <t xml:space="preserve">A2. ATTREZZATURE INFORMATICHE, IMPIANTI AUDIOVISIVI E PIATTAFORMA DIGITALE PER LE BIBLIOTECHE</t>
  </si>
  <si>
    <t xml:space="preserve">C14H22000030006</t>
  </si>
  <si>
    <t xml:space="preserve">A1. ARREDI PER ALLESTIMENTO SPAZI INTERNI ED AREE ESTERNE DELLE BIBLIOTECHE CIVICHE TORINESI</t>
  </si>
  <si>
    <t xml:space="preserve">C14H22000040006</t>
  </si>
  <si>
    <t xml:space="preserve">A3. BIBLIOBUS</t>
  </si>
  <si>
    <t xml:space="preserve">C17H22000150006</t>
  </si>
  <si>
    <t xml:space="preserve">A20. INTERVENTO DI MANUTENZIONE STRAORDINARIA CON PARZIALE RIFUNZIONALIZZAZIONE DELLO STABILE DI VIA LEONCAVALLO 17/27 E VIA PACINI 18 PARTE SOCIALE E PARTE BIBLIOTECA</t>
  </si>
  <si>
    <t xml:space="preserve">C18E22000010006</t>
  </si>
  <si>
    <t xml:space="preserve">A14. MANUTENZIONE STRAORDINARIA DELLE AREE VERDI DEL PARCO DELLA TESORIERA E DEL PARCO RIGNON</t>
  </si>
  <si>
    <t xml:space="preserve">PARCHI E RISERVE AREE PROTETTE</t>
  </si>
  <si>
    <t xml:space="preserve">E77B22000010001</t>
  </si>
  <si>
    <t xml:space="preserve">COMUNE DI ALPIGNANO - TO -</t>
  </si>
  <si>
    <t xml:space="preserve">PUI 01</t>
  </si>
  <si>
    <t xml:space="preserve">RISTRUTTURAZIONE VILLA GOVEAN E RIFUNZIONALIZZAZIONE PARCO BELLAGARDA; SALA POLIVALENTE (PRESENTAZIONI CULTURALI, MOSTRE, CONVEGNI), SPAZIO CO-WORKING, AULE STUDIO, SALE PER LABORATORI DIDATTICI</t>
  </si>
  <si>
    <t xml:space="preserve">LUOGHI CONDIVISI PER LA COMUNITÀ</t>
  </si>
  <si>
    <t xml:space="preserve">Pui “Torino metropoli aumentata”</t>
  </si>
  <si>
    <t xml:space="preserve">ALPIGNANO</t>
  </si>
  <si>
    <t xml:space="preserve">C37H22000120006</t>
  </si>
  <si>
    <t xml:space="preserve">COMUNE DI AVIGLIANA - TORINO -</t>
  </si>
  <si>
    <t xml:space="preserve">PUI 02</t>
  </si>
  <si>
    <t xml:space="preserve">RIQUALIFICAZIONE URBANISTICA CON NUOVA VIABILITÀ DI PIAZZA DEL POPOLO E AREE LIMITROFE; REVISIONE DEGLI SPAZI PUBBLICI PEDONALI E DESTINATI ALLA VIABILITÀ PER CREARE UN NUOVO CENTRO DI CONNESSIONE TRA LA CITTÀ, IL PARCO CITTADINO E IL CENTRO STORICO</t>
  </si>
  <si>
    <t xml:space="preserve">AVIGLIANA</t>
  </si>
  <si>
    <t xml:space="preserve">C38I22000010006</t>
  </si>
  <si>
    <t xml:space="preserve">PUI 03</t>
  </si>
  <si>
    <t xml:space="preserve">RECUPERO FUNZIONALE E RIQUALIFICAZIONE ENERGETICA EDIFICIO EX “CASA DEL POPOLO” DA DESTINARSI A NUOVE FUNZIONI PUBBLICO-SOCIALI: PORTINERIA DI COMUNITÀ, SPORTELLO DISABILI, SPORTELLO PER LA CASA</t>
  </si>
  <si>
    <t xml:space="preserve">J17G22000040006</t>
  </si>
  <si>
    <t xml:space="preserve">COMUNE DI BANCHETTE - TORINO -</t>
  </si>
  <si>
    <t xml:space="preserve">PUI 04</t>
  </si>
  <si>
    <t xml:space="preserve">RECUPERO FUNZIONALE VILLA GARDA FLIP ATTRAVERSO RISTRUTTURAZIONE INTERNA E DELL’AREA VERDE ESTERNA PER SVILUPPARE ATTIVITÀ DI CARATTERE SOCIALE E CULTURALE</t>
  </si>
  <si>
    <t xml:space="preserve">BANCHETTE</t>
  </si>
  <si>
    <t xml:space="preserve">E55I22000020001</t>
  </si>
  <si>
    <t xml:space="preserve">PUI 05</t>
  </si>
  <si>
    <t xml:space="preserve">RIQUALIFICAZIONE PIAZZA DOLCI: L’INTERVENTO MIRA A DEFINIRE UNA NUOVA IDENTITÀ DELL’AREA DELLA PIAZZA, CENTRALE MA AD OGGI DEGRADATA, COME NUOVO LUOGO CULTURALE E SOCIALE</t>
  </si>
  <si>
    <t xml:space="preserve">I95I21000020005</t>
  </si>
  <si>
    <t xml:space="preserve">PUI 06</t>
  </si>
  <si>
    <t xml:space="preserve">RIGENERAZIONE URBANA DELL’ISOLATO INTORNO A PIAZZA VITTORIO: DEMOLIZIONE DEL CASCINALE CHE SI AFFACCIA SULLA PIAZZA PER RICAVARNE UN LUOGO DI AGGREGAZIONE SOCIALE, INCLUSIVO E IDENTITARIO</t>
  </si>
  <si>
    <t xml:space="preserve">I98C21000020005</t>
  </si>
  <si>
    <t xml:space="preserve">PUI 07</t>
  </si>
  <si>
    <t xml:space="preserve">CONVERSIONE IN CHIAVE SOCIALE E SOCIO-ASSISTENZIALE, COME NUOVO POLO DI AGGREGAZIONE, DELL’EDIFICIO COMUNALE GIÀ OPIFICIO DELLA VIGEL S.P.A.</t>
  </si>
  <si>
    <t xml:space="preserve">I14H22000080006</t>
  </si>
  <si>
    <t xml:space="preserve">COMUNE DI BORGIALLO - TORINO -</t>
  </si>
  <si>
    <t xml:space="preserve">PUI 08</t>
  </si>
  <si>
    <t xml:space="preserve">LAVORI DI RECUPERO E RIGENERAZIONE DEL COMPENDIO IMMOBILIARE DI “CORTE SAN CARLO” PER LA REALIZZAZIONE DI UNITÀ ABITATIVE AD USO SOCIO-ASSISTENZIALE E CENTRO DI AGGREGAZIONE SOCIALE</t>
  </si>
  <si>
    <t xml:space="preserve">HOUSING SOCIALE</t>
  </si>
  <si>
    <t xml:space="preserve">BORGIALLO</t>
  </si>
  <si>
    <t xml:space="preserve">B73C22000050001</t>
  </si>
  <si>
    <t xml:space="preserve">COMUNE DI BUSSOLENO - TORINO -</t>
  </si>
  <si>
    <t xml:space="preserve">PUI 09</t>
  </si>
  <si>
    <t xml:space="preserve">POLO VALLE DI SUSA: RECUPERO RISTRUTTURAZIONE E RIQUALIFICAZIONE ENERGETICA DI UN’EX-SCUOLA PROFESSIONALE, OGGI A DISPOSIZIONE DELLE ASSOCIAZIONI DI VOLONTARIATO DEL TERRITORIO</t>
  </si>
  <si>
    <t xml:space="preserve">BUSSOLENO</t>
  </si>
  <si>
    <t xml:space="preserve">D23E22000000006</t>
  </si>
  <si>
    <t xml:space="preserve">COMUNE DI CAMBIANO - TORINO -</t>
  </si>
  <si>
    <t xml:space="preserve">PUI 10</t>
  </si>
  <si>
    <t xml:space="preserve">RISTRUTTURAZIONE ED EFFICIENTAMENTO ENERGETICO DI UN EDIFICO DI EDILIZIA POPOLARE DI PROPRIETÀ COMUNALE DA TRASFORMARE IN HOUSING PER FAMIGLIE A BASSO REDDITO</t>
  </si>
  <si>
    <t xml:space="preserve">CAMBIANO</t>
  </si>
  <si>
    <t xml:space="preserve">J34F22000020001</t>
  </si>
  <si>
    <t xml:space="preserve">COMUNE DI CARIGNANO - TO -</t>
  </si>
  <si>
    <t xml:space="preserve">PUI 11</t>
  </si>
  <si>
    <t xml:space="preserve">RIGENERAZIONE EX CASA MANDAMENTALE:  COMPLETAMENTO INTERVENTO PER LA REALIZZAZIONE DI ALLOGGI PER L’EMERGENZA ABITATIVA E IL CONTRASTO ALL’ABBANDONO DEL CENTRO STORICO</t>
  </si>
  <si>
    <t xml:space="preserve">CARIGNANO</t>
  </si>
  <si>
    <t xml:space="preserve">C47B22000010005</t>
  </si>
  <si>
    <t xml:space="preserve">COMUNE DI CARMAGNOLA - TORINO -</t>
  </si>
  <si>
    <t xml:space="preserve">PUI 12</t>
  </si>
  <si>
    <t xml:space="preserve">COMPLETAMENTO DI PALAZZO LOMELLINI COME CENTRO POLIVALENTE PER SERVIZI SOCIALI E CULTURALI; RISTRUTTURAZIONE DELLA BIBLIOTECA; RESTAURO DELLA CHIESA DI SAN FILIPPO DA DESTINARE A SPAZIO TEATRALE POLIFUNZIONALE</t>
  </si>
  <si>
    <t xml:space="preserve">CARMAGNOLA</t>
  </si>
  <si>
    <t xml:space="preserve">J23C22000230006</t>
  </si>
  <si>
    <t xml:space="preserve">COMUNE DI CASTELLAMONTE - TORINO -</t>
  </si>
  <si>
    <t xml:space="preserve">PUI 13</t>
  </si>
  <si>
    <t xml:space="preserve">RECUPERO DELL’EX OSPEDALE PER FINI SOCIO-CULTURALI: AMPLIAMENTO DELLA BIBLIOTECA CIVICA, RECUPERO DELL’EX CENTRO ANZIANI PER LA CREAZIONE DI UN CENTRO DI AGGREGAZIONE; REALIZZAZIONE DI SPAZI PER LE ASSOCIAZIONI</t>
  </si>
  <si>
    <t xml:space="preserve">CASTELLAMONTE</t>
  </si>
  <si>
    <t xml:space="preserve">J53C22000180009</t>
  </si>
  <si>
    <t xml:space="preserve">PUI 14</t>
  </si>
  <si>
    <t xml:space="preserve">RECUPERO E RIGENERAZIONE DELL'AREA DELL'EX COTONIFICIO TABASSO PER LA CREAZIONE DI SPAZI SOCIALI E CULTURALI</t>
  </si>
  <si>
    <t xml:space="preserve">E97D22000000005</t>
  </si>
  <si>
    <t xml:space="preserve">COMUNE DI CHIVASSO - TO -</t>
  </si>
  <si>
    <t xml:space="preserve">PUI 15</t>
  </si>
  <si>
    <t xml:space="preserve">RECUPERO E VALORIZZAZIONE DELL’EX TEATRO CINECITTÀ NON SOLO COME TEATRO, MA ANCHE PER LA REALIZZAZIONE DI EVENTI LEGATI AL MONDO DELLA SCUOLA E DELL’INCLUSIONE SOCIALE</t>
  </si>
  <si>
    <t xml:space="preserve">CHIVASSO</t>
  </si>
  <si>
    <t xml:space="preserve">B82B22000020006</t>
  </si>
  <si>
    <t xml:space="preserve">PUI 16</t>
  </si>
  <si>
    <t xml:space="preserve">CERTOSA REALE: RIQUALIFICAZIONE AI FINI CULTURALI DELL'EX PADIGLIONE 16. SPAZIO SOCIO-CULTURALE, BIBLIOTECA, LABORATORI PER ATTIVITÀ GIOVANILI, SPAZI DI AGGREGAZIONE E INCLUSIONE</t>
  </si>
  <si>
    <t xml:space="preserve">D74D22000110001</t>
  </si>
  <si>
    <t xml:space="preserve">COMUNE DI CUORGNE' - TO -</t>
  </si>
  <si>
    <t xml:space="preserve">PUI 17</t>
  </si>
  <si>
    <t xml:space="preserve">REALIZZAZIONE DI UN POLO INNOVATIVO DI AGGREGAZIONE SOCIALE PRESSO L'EX COLLEGIO SALESIANO PER LA PROMOZIONE DI ATTIVITÀ DI INCLUSIONE SOCIALE TRANSGENERAZIONALI CON ATTENZIONE ALLE REALTÀ FRAGILI DEL TERRITORIO</t>
  </si>
  <si>
    <t xml:space="preserve">CUORGNE'</t>
  </si>
  <si>
    <t xml:space="preserve">I87G22000060006</t>
  </si>
  <si>
    <t xml:space="preserve">COMUNE DI DRUENTO - TORINO -</t>
  </si>
  <si>
    <t xml:space="preserve">PUI 18</t>
  </si>
  <si>
    <t xml:space="preserve">RICONVERSIONE E RIGENERAZIONE DI IMMOBILI E SPAZI COMUNALI A FINI SOCIO-CULTURALI: RICOSTRUZIONE DELLA SUCCURSALE DELLA SCUOLA PRIMARIA E RIQUALIFICAZIONE DEL CENTRO AGGREGATIVO PER ANZIANI</t>
  </si>
  <si>
    <t xml:space="preserve">DRUENTO</t>
  </si>
  <si>
    <t xml:space="preserve">J93I22000010001</t>
  </si>
  <si>
    <t xml:space="preserve">COMUNE DI EXILLES - TORINO -</t>
  </si>
  <si>
    <t xml:space="preserve">PUI 19</t>
  </si>
  <si>
    <t xml:space="preserve">RIQUALIFICAZIONE EX CASERMETTA POLIVALENTE A FINI DI COESIONE COMUNITARIA E AMPLIAMENTO DELL’OFFERTA DEI SERVIZI SOCIO-CULTURALI</t>
  </si>
  <si>
    <t xml:space="preserve">EXILLES</t>
  </si>
  <si>
    <t xml:space="preserve">C23G22000010007</t>
  </si>
  <si>
    <t xml:space="preserve">COMUNE DI FELETTO - TORINO -</t>
  </si>
  <si>
    <t xml:space="preserve">PUI 20</t>
  </si>
  <si>
    <t xml:space="preserve">RIQUALIFICAZIONE E RISTRUTTURAZIONE EX ASILO INFANTILE  PER LA REALIZZAZIONE DI CENTRO ANZIANI E CENTRO DI AGGREGAZIONE GIOVANILE CON SCOPI SOCIALI E CULTURALI</t>
  </si>
  <si>
    <t xml:space="preserve">FELETTO</t>
  </si>
  <si>
    <t xml:space="preserve">F62C21000560001</t>
  </si>
  <si>
    <t xml:space="preserve">COMUNE DI GIAVENO - TO -</t>
  </si>
  <si>
    <t xml:space="preserve">PUI 21</t>
  </si>
  <si>
    <t xml:space="preserve">RIQUALIFICAZIONE E RECUPERO FUNZIONALE DI UN EDIFICIO DI PROPRIETÀ COMUNALE DA DESTINARE A HOUSING SOCIALE E PER LE EMERGENZE ABITATIVE</t>
  </si>
  <si>
    <t xml:space="preserve">MANUTENZIONE STRAORDINARIA DI MIGLIORAMENTO SISMICO</t>
  </si>
  <si>
    <t xml:space="preserve">GIAVENO</t>
  </si>
  <si>
    <t xml:space="preserve">J25B22000090001</t>
  </si>
  <si>
    <t xml:space="preserve">PUI 22</t>
  </si>
  <si>
    <t xml:space="preserve">GRUGLIASCO SOCIAL HUB: EDIFICAZIONE DI UNO SPAZIO POLIVALENTE ADATTABILE A DIVERSE ESIGENZE QUALI LABORATORI, SALA INCONTRI, AUDITORIUM, PUNTO DI AGGREGAZIONE, SPAZI CULTURALI, SPORTIVI E PER PRODUZIONI ARTISTICHE</t>
  </si>
  <si>
    <t xml:space="preserve">G74D22000060005</t>
  </si>
  <si>
    <t xml:space="preserve">COMUNE DI IVREA - TO -</t>
  </si>
  <si>
    <t xml:space="preserve">PUI 23</t>
  </si>
  <si>
    <t xml:space="preserve">PERCORSI DI INCLUSIONE E DI RIGENERAZIONE: RECUPERO E RIFUNZIONALIZZAZIONE DI PALAZZO GIUSIANA DI IVREA, DEI GIARDINI GIUSIANA E DELLA SALA CUPOLA AD OGGI IN SITUAZIONE DI FORTE DEGRADO</t>
  </si>
  <si>
    <t xml:space="preserve">IVREA</t>
  </si>
  <si>
    <t xml:space="preserve">I38H22000090007</t>
  </si>
  <si>
    <t xml:space="preserve">COMUNE DI LEINI - TORINO -</t>
  </si>
  <si>
    <t xml:space="preserve">PUI 24</t>
  </si>
  <si>
    <t xml:space="preserve">RICONVERSIONE DELLA SCUOLA SECONDARIA C. CASALEGNO (DI CUI È PREVISTA LA RICOLLOCAZIONE) PER REALIZZAZIONE DI POLO CULTURALE (BIBLIOTECA CIVICA CON SPAZI DI LETTURA ESTERNI E INTERNI)</t>
  </si>
  <si>
    <t xml:space="preserve">LEINI</t>
  </si>
  <si>
    <t xml:space="preserve">H23C22000100002</t>
  </si>
  <si>
    <t xml:space="preserve">PUI 25</t>
  </si>
  <si>
    <t xml:space="preserve">RISTRUTTURAZIONE TEATRO CIVICO MATTEOTTI CON FUNZIONE SOCIO-CULTURALE. SI PREVEDE L’ORGANIZZAZIONE DI EVENTI IN COPROGETTAZIONE CON IL TERZO SETTORE</t>
  </si>
  <si>
    <t xml:space="preserve">H11B22001300007</t>
  </si>
  <si>
    <t xml:space="preserve">PUI 26</t>
  </si>
  <si>
    <t xml:space="preserve">CREAZIONE DI UN POLO LUDICO-EDUCATIVO E DI UN CENTRO POLIFUNZIONALE PER LE FAMIGLIE PER FAVORIRE LA SOCIALIZZAZIONE E LA CRESCITA DEI BAMBINI</t>
  </si>
  <si>
    <t xml:space="preserve">E29J22000290005</t>
  </si>
  <si>
    <t xml:space="preserve">COMUNE DI OSASIO - TORINO -</t>
  </si>
  <si>
    <t xml:space="preserve">PUI 27</t>
  </si>
  <si>
    <t xml:space="preserve">RESTAURO EDIFICIO COMUNALE FINALIZZATO A RESIDENZE PER ANZIANI E RELATIVI SERVIZI ANNESSI (CENTRO MEDICO E MENSA)</t>
  </si>
  <si>
    <t xml:space="preserve">OSASIO</t>
  </si>
  <si>
    <t xml:space="preserve">F87D21000020001</t>
  </si>
  <si>
    <t xml:space="preserve">COMUNE DI PIANEZZA - TO -</t>
  </si>
  <si>
    <t xml:space="preserve">PUI 28</t>
  </si>
  <si>
    <t xml:space="preserve">VILLA BLANCHETTI: COMPLETAMENTO DEL PROGETTO DEL NUOVO TEATRO E DEL CENTRO POLIFUNZIONALE PER LE ATTIVITÀ DI VALORIZZAZIONE CULTURALE, TEATRALE E MUSICALE E RIQUALIFICAZIONE DEL GIARDINO “DI MATTEO”</t>
  </si>
  <si>
    <t xml:space="preserve">PIANEZZA</t>
  </si>
  <si>
    <t xml:space="preserve">F13D22000020005</t>
  </si>
  <si>
    <t xml:space="preserve">COMUNE DI PINEROLO - TO -</t>
  </si>
  <si>
    <t xml:space="preserve">PUI 29</t>
  </si>
  <si>
    <t xml:space="preserve">RIQUALIFICAZIONE DI DUE FABBRICATI DESTINATI AD ABITAZIONI ERP CON SISTEMAZIONE DELLE PARTI COMUNI E RIQUALIFICAZIONE DEGLI APPARTAMENTI, PREVEDENDO DIVERSE TIPOLOGIE ABITATIVE</t>
  </si>
  <si>
    <t xml:space="preserve">PINEROLO</t>
  </si>
  <si>
    <t xml:space="preserve">G27G22000030001</t>
  </si>
  <si>
    <t xml:space="preserve">COMUNE DI PINO TORINESE - TO -</t>
  </si>
  <si>
    <t xml:space="preserve">PUI 30</t>
  </si>
  <si>
    <t xml:space="preserve">RIQUALIFICAZIONE E E RIFUNZIONALIZZAZIONE DEGLI EDIFICI DELL’AREA STORICA “EX COTTOLENGO” PER SPAZI DA DESTINARE AD ATTIVITÀ DI CARATTERE SOCIALE, SERVIZI PER LA DISABILITÀ E SPAZI PER IL TERZO SETTORE</t>
  </si>
  <si>
    <t xml:space="preserve">PINO TORINESE</t>
  </si>
  <si>
    <t xml:space="preserve">D52F22000010005</t>
  </si>
  <si>
    <t xml:space="preserve">COMUNE DI PISCINA - TORINO -</t>
  </si>
  <si>
    <t xml:space="preserve">PUI 31</t>
  </si>
  <si>
    <t xml:space="preserve">PROGETTO HABITER: CREAZIONE DI SPAZI CULTURALI DEDICATI AL CONFRONTO, “LUOGHI CONDIVISI” PER LA COMUNITÀ CON PARTICOLARE ATTENZIONE ALLE FASCE DEBOLI (GIOVANI E ANZIANI)</t>
  </si>
  <si>
    <t xml:space="preserve">PISCINA</t>
  </si>
  <si>
    <t xml:space="preserve">B69D22000050001</t>
  </si>
  <si>
    <t xml:space="preserve">COMUNE DI RIVALTA DI TORINO - TO -</t>
  </si>
  <si>
    <t xml:space="preserve">PUI 32</t>
  </si>
  <si>
    <t xml:space="preserve">RESTAURO E RIFUNZIONALIZZAZIONE DEL CASTELLO DEGLI ORSINI CON IL RELATIVO PARCO A RIGENERAZIONE E RIVITALIZZAZIONE DEL CENTRO STORICO</t>
  </si>
  <si>
    <t xml:space="preserve">RESTAURO</t>
  </si>
  <si>
    <t xml:space="preserve">RIVALTA DI TORINO</t>
  </si>
  <si>
    <t xml:space="preserve">E92B22000110006</t>
  </si>
  <si>
    <t xml:space="preserve">COMUNE DI RIVAROLO CANAVESE - TORINO -</t>
  </si>
  <si>
    <t xml:space="preserve">PUI 33</t>
  </si>
  <si>
    <t xml:space="preserve">RIQUALIFICAZIONE DI VILLA VALLERO COME SPAZIO COMUNITARIO CONDIVISO PER L’INCLUSIONE SOCIALE, L’INCONTRO INTERGENERAZIONALE E INTERCULTURALE</t>
  </si>
  <si>
    <t xml:space="preserve">RIVAROLO CANAVESE</t>
  </si>
  <si>
    <t xml:space="preserve">F27H22000150006</t>
  </si>
  <si>
    <t xml:space="preserve">COMUNE DI RIVOLI - TORINO -</t>
  </si>
  <si>
    <t xml:space="preserve">PUI 34</t>
  </si>
  <si>
    <t xml:space="preserve">RIFUNZIONALIZZAZIONE E VALORIZZAZIONE DEL COMPLESSO ARCHITETTONICO DI PALAZZO PIOZZO DI ROSIGNANO COME LUOGO DI AGGREGAZIONE SOCIALE. REALIZZAZIONE DI SPAZI PER LABORATORI E SVOLGIMENTO DI ATTIVITÀ</t>
  </si>
  <si>
    <t xml:space="preserve">RIVOLI</t>
  </si>
  <si>
    <t xml:space="preserve">I54E22000200006</t>
  </si>
  <si>
    <t xml:space="preserve">COMUNE DI ROLETTO - TORINO -</t>
  </si>
  <si>
    <t xml:space="preserve">PUI 35</t>
  </si>
  <si>
    <t xml:space="preserve">HOUSING SOCIALE PER ANZIANI NELL’EX SEDE COMUNALE E SERVIZIO MEDICO ANNESSO</t>
  </si>
  <si>
    <t xml:space="preserve">ROLETTO</t>
  </si>
  <si>
    <t xml:space="preserve">F27G22000070006</t>
  </si>
  <si>
    <t xml:space="preserve">COMUNE DI ROSTA - TORINO -</t>
  </si>
  <si>
    <t xml:space="preserve">PUI 36</t>
  </si>
  <si>
    <t xml:space="preserve">REALIZZAZIONE POLO CULTURALE /AGGREGATIVO E RECUPERO SPAZI FINALIZZATI ALL'INCLUSIONE SOCIALE E GIOVANILE</t>
  </si>
  <si>
    <t xml:space="preserve">ROSTA</t>
  </si>
  <si>
    <t xml:space="preserve">F73G22000010001</t>
  </si>
  <si>
    <t xml:space="preserve">COMUNE DI SCALENGHE - TORINO -</t>
  </si>
  <si>
    <t xml:space="preserve">PUI 37</t>
  </si>
  <si>
    <t xml:space="preserve">RIQUALIFICAZIONE DI DUE EDIFICI ATTIGUI PER PROGETTI DI PROSSIMITÀ, SICUREZZA SOCIALE E HOUSING TEMPORANEO</t>
  </si>
  <si>
    <t xml:space="preserve">SCALENGHE</t>
  </si>
  <si>
    <t xml:space="preserve">B35E22000390001</t>
  </si>
  <si>
    <t xml:space="preserve">COMUNE DI SETTIMO TORINESE - TORINO -</t>
  </si>
  <si>
    <t xml:space="preserve">PUI 38</t>
  </si>
  <si>
    <t xml:space="preserve">REALIZZAZIONE CIVIC CENTER: REALIZZAZIONE DI UNA “SCUOLA APERTA” A STUDENTI, INSEGNANTI E GENITORI CON SERVIZI PER LA COMUNITÀ DEL QUARTIERE</t>
  </si>
  <si>
    <t xml:space="preserve">SETTIMO TORINESE</t>
  </si>
  <si>
    <t xml:space="preserve">J73C22000090001</t>
  </si>
  <si>
    <t xml:space="preserve">COMUNE DI STRAMBINO - TO -</t>
  </si>
  <si>
    <t xml:space="preserve">PUI 39</t>
  </si>
  <si>
    <t xml:space="preserve">NEI COMUNI DI STRAMBINO E SAN GIORGIO: RECUPERO E RIFUNZIONALIZZAZIONE DI STRUTTURE COMUNALI PER LA CREAZIONE DI SOCIAL HOUSING E STRUTTURE DI COMUNITÀ A SERVIZIO DEL TERRITORIO</t>
  </si>
  <si>
    <t xml:space="preserve">STRAMBINO,SAN GIORGIO CANAVESE</t>
  </si>
  <si>
    <t xml:space="preserve">F48I22000000001</t>
  </si>
  <si>
    <t xml:space="preserve">COMUNE DI TORRE PELLICE - TO -</t>
  </si>
  <si>
    <t xml:space="preserve">PUI 40</t>
  </si>
  <si>
    <t xml:space="preserve">RIGENERAZIONE DEL POLO DELLE ARTI E DELLA CULTURA PER OSPITARE ATTIVITÀ VARIE (MOSTRE, RASSEGNE TEATRALI E CINEMATOGRAFICHE, CONCERTI, CONVEGNI ED ALTRI EVENTI CULTURALI) FINALIZZATE A COINVOLGERE L'INTERA CITTADINANZA</t>
  </si>
  <si>
    <t xml:space="preserve">TORRE PELLICE</t>
  </si>
  <si>
    <t xml:space="preserve">I93C22000030001</t>
  </si>
  <si>
    <t xml:space="preserve">COMUNE DI TROFARELLO - TORINO -</t>
  </si>
  <si>
    <t xml:space="preserve">PUI 41</t>
  </si>
  <si>
    <t xml:space="preserve">RESTAURO, RISTRUTTURAZIONE, AMPLIAMENTO E RIORGANIZZAZIONE FUNZIONALE E COMPOSITIVA DEL CENTRO CULTURALE MARZANATI E BIBLIOTECA LELIO BASSO</t>
  </si>
  <si>
    <t xml:space="preserve">TROFARELLO</t>
  </si>
  <si>
    <t xml:space="preserve">J39J22000520001</t>
  </si>
  <si>
    <t xml:space="preserve">COMUNE DI VENARIA REALE - TORINO -</t>
  </si>
  <si>
    <t xml:space="preserve">PUI 42</t>
  </si>
  <si>
    <t xml:space="preserve">REALIZZAZIONE DI UN HUB DELLA CULTURA PRESSO L’EX CASERMA BELENO</t>
  </si>
  <si>
    <t xml:space="preserve">VENARIA REALE</t>
  </si>
  <si>
    <t xml:space="preserve">D28J22000010006</t>
  </si>
  <si>
    <t xml:space="preserve">COMUNE DI VILLAFRANCA PIEMONTE - TO -</t>
  </si>
  <si>
    <t xml:space="preserve">PUI 43</t>
  </si>
  <si>
    <t xml:space="preserve">LAVORI DI RIQUALIFICAZIONE DEL FABBRICATO EX MULINO VOTTERO FINALIZZATI ALLA REALIZZAZIONE DI UN SOCIAL HOUSING</t>
  </si>
  <si>
    <t xml:space="preserve">VILLAFRANCA PIEMONTE</t>
  </si>
  <si>
    <t xml:space="preserve">E13I22000010001</t>
  </si>
  <si>
    <t xml:space="preserve">COMUNE DI VILLASTELLONE - TORINO -</t>
  </si>
  <si>
    <t xml:space="preserve">PUI 44</t>
  </si>
  <si>
    <t xml:space="preserve">RESTAURO E RIFUNZIONALIZZAZIONE DEL CENTRO SOCIO-RICREATIVO COME SEDE DELLA PRO-LOCO, CENTRO-ANZIANI, MUSEO DI ARTE CONTADINA E BIBLIOTECA.</t>
  </si>
  <si>
    <t xml:space="preserve">VILLASTELLONE</t>
  </si>
  <si>
    <t xml:space="preserve">F28H22000540006</t>
  </si>
  <si>
    <t xml:space="preserve">COMUNE DI VINOVO</t>
  </si>
  <si>
    <t xml:space="preserve">PUI 45</t>
  </si>
  <si>
    <t xml:space="preserve">RESTAURO E RIFUNZIONALIZZAZIONE DELL’“EX OSPIZIO” DEL COTTOLENGO VOLTO AL MIGLIORAMENTO DEL TESSUTO SOCIALE (SERVIZI SOCIALI, EDUCATIVI E DIDATTICI, CON PARTICOLARE RIFERIMENTO AGLI ANZIANI, ALLE FAMIGLIE E AI DISABILI)</t>
  </si>
  <si>
    <t xml:space="preserve">VINOVO</t>
  </si>
  <si>
    <t xml:space="preserve">B25D22000000005</t>
  </si>
  <si>
    <t xml:space="preserve">UNIONE MONTANA ALPI GRAIE</t>
  </si>
  <si>
    <t xml:space="preserve">PUI 46</t>
  </si>
  <si>
    <t xml:space="preserve">RIGENERAZIONE DELLE EX CASERME ROCCIAMELONE DI USSEGLIO COME CENTRO DI AGGREGAZIONE SOCIO-CULTURALE PER PERSONE IN DIFFICOLTÀ, DISABILI, FAMIGLIE</t>
  </si>
  <si>
    <t xml:space="preserve">USSEGLIO</t>
  </si>
  <si>
    <t xml:space="preserve">F83G22000430001</t>
  </si>
  <si>
    <t xml:space="preserve">UNIONE MONTANA DEI COMUNI DELLE VALLI CHISONE E GERMANASCA</t>
  </si>
  <si>
    <t xml:space="preserve">PUI 47</t>
  </si>
  <si>
    <t xml:space="preserve">NEI COMUNI DI PEROSA ARGENTINA E PERRERO: HOUSING SOCIALE PER SOGGETTI FRAGILI (CST - CENTRO SOCIO TERAPEUTICO E SERVIZIO RESIDENZIALE FLESSIBILE) E COMUNITÀ ALLOGGIO E COHOUSING PER SOGGETTI FRAGILI</t>
  </si>
  <si>
    <t xml:space="preserve">PEROSA ARGENTINA,PERRERO</t>
  </si>
  <si>
    <t xml:space="preserve">Filtri applicati:
programma è Pinqua “resiDenza-resiLIenza”, Pinqua “Ricami urbani”, PIÙ “Piano Integrato Urbano della Città di Torino” o Pui “Torino metropoli aumentata”</t>
  </si>
  <si>
    <t xml:space="preserve">IL PNRR DELLA CITTÀ METROPOLITANA DI TORINO </t>
  </si>
  <si>
    <t xml:space="preserve">A REGIA</t>
  </si>
  <si>
    <t xml:space="preserve">IMPORTO  COMPLESSIVO DELLE OPERE A VALERE SUL PNRR</t>
  </si>
  <si>
    <t xml:space="preserve">MISURE</t>
  </si>
  <si>
    <t xml:space="preserve">M5 - Inclusione e coesione</t>
  </si>
  <si>
    <t xml:space="preserve">M5 C2</t>
  </si>
  <si>
    <t xml:space="preserve">Tutela del territorio e della risorsa idrica</t>
  </si>
  <si>
    <t xml:space="preserve">INFRASTRUTTURE SOCIALI, FAMIGLIE, COMUNITÀ E TERZO SETTORE</t>
  </si>
  <si>
    <t xml:space="preserve">M5 C2 I 2.2 – PIANI URBANI INTEGRATI</t>
  </si>
  <si>
    <t xml:space="preserve">M5 C2 I 2.3 – PROGRAMMA INNOVATIVO QUALITÀ DELL’ABITARE</t>
  </si>
  <si>
    <t xml:space="preserve">MISSIONE</t>
  </si>
  <si>
    <t xml:space="preserve">COMPONENTE</t>
  </si>
  <si>
    <t xml:space="preserve">INVESTIMENTO</t>
  </si>
  <si>
    <t xml:space="preserve">NUMERO PROGETTI</t>
  </si>
  <si>
    <t xml:space="preserve">M5 C2 I 2.2</t>
  </si>
  <si>
    <t xml:space="preserve">PUI “Torino metropoli aumentata”</t>
  </si>
  <si>
    <t xml:space="preserve">Finanziamento</t>
  </si>
  <si>
    <t xml:space="preserve">M-C-I</t>
  </si>
  <si>
    <t xml:space="preserve">M5 C2 I 2.3</t>
  </si>
  <si>
    <t xml:space="preserve">PINQuA “resiDenza-resiLIenza”</t>
  </si>
  <si>
    <t xml:space="preserve">PINQuA “resiDenza-resiLIenza” – ID 220</t>
  </si>
  <si>
    <t xml:space="preserve">Totale Risultato</t>
  </si>
  <si>
    <t xml:space="preserve">PINQuA “Ricami urbani” – ID 219</t>
  </si>
  <si>
    <t xml:space="preserve">IMPORTO PROGETTI</t>
  </si>
  <si>
    <t xml:space="preserve"> </t>
  </si>
  <si>
    <t xml:space="preserve">IL PNRR DELLA CITTA' METROPOLITANA DI TORINO </t>
  </si>
  <si>
    <t xml:space="preserve">Dati</t>
  </si>
  <si>
    <t xml:space="preserve">ZONA OMOGENEA</t>
  </si>
  <si>
    <t xml:space="preserve">IMPORTO PNRR PROGETTI</t>
  </si>
  <si>
    <t xml:space="preserve">M5 C2 I 2.2 PUI Torino Metropoli Aumentata</t>
  </si>
  <si>
    <t xml:space="preserve">TIPOLOGIA_INTERVENTO</t>
  </si>
  <si>
    <t xml:space="preserve">M5 C2 I 2.2 PIÙ Piano Integrato Urbano della Città di Torino</t>
  </si>
  <si>
    <t xml:space="preserve">TIPOLOGIA_INTERVENTO (dato OpenCUP)</t>
  </si>
  <si>
    <t xml:space="preserve">M5 C2 I 2.3 PINQuA ID 219 e ID 220</t>
  </si>
  <si>
    <t xml:space="preserve">LEGENDA</t>
  </si>
  <si>
    <t xml:space="preserve">DISTRIBUZIONE DELLE RISORSE NELLE ZONE OMOGENEE SUDDIVISE PER PROGRAMMA (esclusa zona 1)</t>
  </si>
  <si>
    <t xml:space="preserve">PROGRAMMA</t>
  </si>
  <si>
    <t xml:space="preserve">IMPORTO DEI PROGETTI</t>
  </si>
  <si>
    <t xml:space="preserve">PUI Metropoli Aumentata</t>
  </si>
  <si>
    <t xml:space="preserve">PINQuA Ricami urbani</t>
  </si>
  <si>
    <t xml:space="preserve">PINQuA Residenza Resilienza</t>
  </si>
  <si>
    <t xml:space="preserve">Totale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</si>
</sst>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[$€-410]\ #,##0.00;[RED]\-[$€-410]\ #,##0.00"/>
    <numFmt numFmtId="166" formatCode="_-* #,##0.00_-;\-* #,##0.00_-;_-* \-??_-;_-@_-"/>
    <numFmt numFmtId="167" formatCode="General"/>
    <numFmt numFmtId="168" formatCode="#,##0.00"/>
    <numFmt numFmtId="169" formatCode="&quot;€ &quot;#,##0.00"/>
    <numFmt numFmtId="170" formatCode="dd/mm/yyyy"/>
    <numFmt numFmtId="171" formatCode="0"/>
    <numFmt numFmtId="172" formatCode="#,##0"/>
  </numFmts>
  <fonts count="3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4"/>
      <color rgb="FF000000"/>
      <name val="Calibri"/>
      <family val="2"/>
    </font>
    <font>
      <sz val="9"/>
      <color rgb="FF404040"/>
      <name val="Calibri"/>
      <family val="2"/>
    </font>
    <font>
      <b val="true"/>
      <sz val="10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 val="true"/>
      <sz val="9"/>
      <color rgb="FF595959"/>
      <name val="Calibri"/>
      <family val="2"/>
    </font>
    <font>
      <sz val="18"/>
      <color rgb="FF000000"/>
      <name val="Calibri"/>
      <family val="2"/>
      <charset val="1"/>
    </font>
    <font>
      <sz val="12"/>
      <name val="Times New Roman"/>
      <family val="0"/>
    </font>
    <font>
      <b val="true"/>
      <sz val="14"/>
      <color rgb="FF000000"/>
      <name val="Calibri"/>
      <family val="0"/>
    </font>
    <font>
      <sz val="14"/>
      <name val="Times New Roman"/>
      <family val="0"/>
    </font>
    <font>
      <b val="true"/>
      <sz val="12"/>
      <color rgb="FF000000"/>
      <name val="Calibri"/>
      <family val="0"/>
    </font>
    <font>
      <sz val="12"/>
      <color rgb="FF000000"/>
      <name val="Calibri"/>
      <family val="0"/>
    </font>
    <font>
      <b val="true"/>
      <sz val="12"/>
      <color rgb="FF000000"/>
      <name val="Calibri"/>
      <family val="2"/>
    </font>
    <font>
      <sz val="12"/>
      <color rgb="FF40404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 val="true"/>
      <sz val="12"/>
      <name val="Arial"/>
      <family val="2"/>
      <charset val="1"/>
    </font>
    <font>
      <b val="true"/>
      <sz val="14"/>
      <name val="Calibri"/>
      <family val="2"/>
    </font>
    <font>
      <sz val="10"/>
      <name val="Arial"/>
      <family val="2"/>
    </font>
    <font>
      <sz val="11"/>
      <color rgb="FF595959"/>
      <name val="Calibri"/>
      <family val="2"/>
    </font>
    <font>
      <sz val="14"/>
      <color rgb="FF000000"/>
      <name val="Calibri"/>
      <family val="0"/>
    </font>
    <font>
      <sz val="10.5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BA7EA3"/>
        <bgColor rgb="FFDE96AC"/>
      </patternFill>
    </fill>
    <fill>
      <patternFill patternType="solid">
        <fgColor rgb="FFE0BCDA"/>
        <bgColor rgb="FFCAC7B6"/>
      </patternFill>
    </fill>
    <fill>
      <patternFill patternType="solid">
        <fgColor rgb="FFEEEEEE"/>
        <bgColor rgb="FFF2F2F2"/>
      </patternFill>
    </fill>
    <fill>
      <patternFill patternType="solid">
        <fgColor rgb="FFFCE4EC"/>
        <bgColor rgb="FFF2DDE8"/>
      </patternFill>
    </fill>
    <fill>
      <patternFill patternType="solid">
        <fgColor rgb="FFB2D085"/>
        <bgColor rgb="FFCAC7B6"/>
      </patternFill>
    </fill>
    <fill>
      <patternFill patternType="solid">
        <fgColor rgb="FF00A5E1"/>
        <bgColor rgb="FF33CCCC"/>
      </patternFill>
    </fill>
    <fill>
      <patternFill patternType="solid">
        <fgColor rgb="FFD09AC7"/>
        <bgColor rgb="FFDE96AC"/>
      </patternFill>
    </fill>
    <fill>
      <patternFill patternType="solid">
        <fgColor rgb="FFFAE180"/>
        <bgColor rgb="FFEEBC97"/>
      </patternFill>
    </fill>
    <fill>
      <patternFill patternType="solid">
        <fgColor rgb="FFE9655F"/>
        <bgColor rgb="FFFF6600"/>
      </patternFill>
    </fill>
  </fills>
  <borders count="37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 style="thin">
        <color rgb="FFA5A5A5"/>
      </bottom>
      <diagonal/>
    </border>
    <border diagonalUp="false" diagonalDown="false">
      <left/>
      <right/>
      <top style="thin">
        <color rgb="FFA5A5A5"/>
      </top>
      <bottom style="thin">
        <color rgb="FFA5A5A5"/>
      </bottom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4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2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right" vertical="center" textRotation="90" wrapText="false" indent="0" shrinkToFit="false"/>
      <protection locked="true" hidden="false"/>
    </xf>
    <xf numFmtId="164" fontId="5" fillId="0" borderId="9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0" xfId="2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9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4" xfId="24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5" xfId="24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7" fontId="5" fillId="0" borderId="16" xfId="23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9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17" xfId="2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8" xfId="22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8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19" xfId="2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0" xfId="2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0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4" fillId="0" borderId="10" xfId="2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16" xfId="23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70" fontId="18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1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2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3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24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4" fillId="0" borderId="25" xfId="2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4" fillId="0" borderId="26" xfId="25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3" xfId="2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4" fillId="0" borderId="24" xfId="2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7" xfId="24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5" fillId="0" borderId="28" xfId="23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5" fillId="0" borderId="29" xfId="23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8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4" fillId="0" borderId="3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17" xfId="2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30" xfId="23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16" xfId="23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8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6" borderId="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3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7" xfId="25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7" borderId="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8" borderId="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9" borderId="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0" borderId="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5" borderId="27" xfId="24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0" xfId="2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5" fillId="0" borderId="30" xfId="23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6" xfId="23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1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2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3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4" fillId="0" borderId="34" xfId="2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5" xfId="22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36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3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ngolo tabella pivot" xfId="20"/>
    <cellStyle name="Campo tabella pivot" xfId="21"/>
    <cellStyle name="Categoria tabella pivot" xfId="22"/>
    <cellStyle name="Risultato tabella pivot" xfId="23"/>
    <cellStyle name="Titolo tabella pivot" xfId="24"/>
    <cellStyle name="Valore tabella pivot" xfId="25"/>
  </cellStyles>
  <colors>
    <indexedColors>
      <rgbColor rgb="FF000000"/>
      <rgbColor rgb="FFFFFFFF"/>
      <rgbColor rgb="FFFF0000"/>
      <rgbColor rgb="FF00FF00"/>
      <rgbColor rgb="FF0000FF"/>
      <rgbColor rgb="FFFCE4EC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CAC7B6"/>
      <rgbColor rgb="FF808080"/>
      <rgbColor rgb="FFBA7EA3"/>
      <rgbColor rgb="FF993366"/>
      <rgbColor rgb="FFF2F2F2"/>
      <rgbColor rgb="FFCEE8E8"/>
      <rgbColor rgb="FF660066"/>
      <rgbColor rgb="FFE9655F"/>
      <rgbColor rgb="FF0066CC"/>
      <rgbColor rgb="FFD9D9D9"/>
      <rgbColor rgb="FF000080"/>
      <rgbColor rgb="FFFF00FF"/>
      <rgbColor rgb="FFF2DDE8"/>
      <rgbColor rgb="FF00FFFF"/>
      <rgbColor rgb="FF800080"/>
      <rgbColor rgb="FF800000"/>
      <rgbColor rgb="FF008080"/>
      <rgbColor rgb="FF0000FF"/>
      <rgbColor rgb="FF00A5E1"/>
      <rgbColor rgb="FFEEEEEE"/>
      <rgbColor rgb="FFDDDDDD"/>
      <rgbColor rgb="FFFAE180"/>
      <rgbColor rgb="FFB3B3B3"/>
      <rgbColor rgb="FFDE96AC"/>
      <rgbColor rgb="FFD09AC7"/>
      <rgbColor rgb="FFEEBC97"/>
      <rgbColor rgb="FF4472C4"/>
      <rgbColor rgb="FF33CCCC"/>
      <rgbColor rgb="FFB2D085"/>
      <rgbColor rgb="FFE0BCDA"/>
      <rgbColor rgb="FFFF9900"/>
      <rgbColor rgb="FFFF6600"/>
      <rgbColor rgb="FF59595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40404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US" sz="14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en-US" sz="1400" spc="-1" strike="noStrike">
                <a:solidFill>
                  <a:srgbClr val="000000"/>
                </a:solidFill>
                <a:latin typeface="Calibri"/>
              </a:rPr>
              <a:t>IMPORTI PER MISSIONE, COMPONENTE E PROPOSTA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32660722665"/>
          <c:y val="0.107773428137733"/>
          <c:w val="0.840346212002711"/>
          <c:h val="0.7433090996245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DASHBOARD_1!$J$16:$J$16</c:f>
              <c:strCache>
                <c:ptCount val="1"/>
                <c:pt idx="0">
                  <c:v>IMPORTO PROGETTI</c:v>
                </c:pt>
              </c:strCache>
            </c:strRef>
          </c:tx>
          <c:spPr>
            <a:solidFill>
              <a:srgbClr val="4472c4"/>
            </a:solidFill>
            <a:ln w="0"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spPr>
              <a:solidFill>
                <a:srgbClr val="e0bcda"/>
              </a:solidFill>
              <a:ln w="0">
                <a:solidFill>
                  <a:srgbClr val="000000"/>
                </a:solidFill>
              </a:ln>
            </c:spPr>
          </c:dPt>
          <c:dPt>
            <c:idx val="1"/>
            <c:invertIfNegative val="0"/>
            <c:spPr>
              <a:solidFill>
                <a:srgbClr val="e0bcda"/>
              </a:solidFill>
              <a:ln w="0">
                <a:solidFill>
                  <a:srgbClr val="000000"/>
                </a:solidFill>
              </a:ln>
            </c:spPr>
          </c:dPt>
          <c:dPt>
            <c:idx val="2"/>
            <c:invertIfNegative val="0"/>
            <c:spPr>
              <a:solidFill>
                <a:srgbClr val="fce4ec"/>
              </a:solidFill>
              <a:ln w="0">
                <a:solidFill>
                  <a:srgbClr val="000000"/>
                </a:solidFill>
              </a:ln>
            </c:spPr>
          </c:dPt>
          <c:dPt>
            <c:idx val="3"/>
            <c:invertIfNegative val="0"/>
            <c:spPr>
              <a:solidFill>
                <a:srgbClr val="fce4ec"/>
              </a:solidFill>
              <a:ln w="0">
                <a:solidFill>
                  <a:srgbClr val="000000"/>
                </a:solidFill>
              </a:ln>
            </c:spPr>
          </c:dPt>
          <c:dPt>
            <c:idx val="4"/>
            <c:invertIfNegative val="0"/>
            <c:spPr>
              <a:solidFill>
                <a:srgbClr val="ba7ea3"/>
              </a:solidFill>
              <a:ln w="0">
                <a:solidFill>
                  <a:srgbClr val="000000"/>
                </a:solidFill>
              </a:ln>
            </c:spPr>
          </c:dPt>
          <c:dLbls>
            <c:numFmt formatCode="&quot;€ &quot;#,##0.00" sourceLinked="1"/>
            <c:dLbl>
              <c:idx val="0"/>
              <c:numFmt formatCode="&quot;€ &quot;#,##0.00" sourceLinked="1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"/>
              <c:numFmt formatCode="&quot;€ &quot;#,##0.00" sourceLinked="1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"/>
              <c:numFmt formatCode="&quot;€ &quot;#,##0.00" sourceLinked="1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3"/>
              <c:numFmt formatCode="&quot;€ &quot;#,##0.00" sourceLinked="1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4"/>
              <c:numFmt formatCode="&quot;€ &quot;#,##0.00" sourceLinked="1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900" spc="-1" strike="noStrike">
                    <a:solidFill>
                      <a:srgbClr val="40404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DASHBOARD_1!$G$17:$I$21</c:f>
              <c:multiLvlStrCache>
                <c:ptCount val="5"/>
                <c:lvl/>
                <c:lvl>
                  <c:pt idx="0">
                    <c:v>PUI “Torino metropoli aumentata”</c:v>
                  </c:pt>
                  <c:pt idx="1">
                    <c:v>PIÙ “Piano Integrato Urbano della Città di Torino”</c:v>
                  </c:pt>
                  <c:pt idx="2">
                    <c:v>PINQuA “resiDenza-resiLIenza”</c:v>
                  </c:pt>
                  <c:pt idx="3">
                    <c:v>Pinqua “Ricami urbani”</c:v>
                  </c:pt>
                </c:lvl>
                <c:lvl>
                  <c:pt idx="0">
                    <c:v>M5 C2 I 2.2</c:v>
                  </c:pt>
                  <c:pt idx="2">
                    <c:v>M5 C2 I 2.3</c:v>
                  </c:pt>
                  <c:pt idx="4">
                    <c:v>Totale Risultato</c:v>
                  </c:pt>
                </c:lvl>
              </c:multiLvlStrCache>
            </c:multiLvlStrRef>
          </c:cat>
          <c:val>
            <c:numRef>
              <c:f>DASHBOARD_1!$J$17:$J$21</c:f>
              <c:numCache>
                <c:formatCode>General</c:formatCode>
                <c:ptCount val="5"/>
                <c:pt idx="0">
                  <c:v>120552757.89</c:v>
                </c:pt>
                <c:pt idx="1">
                  <c:v>113395160</c:v>
                </c:pt>
                <c:pt idx="2">
                  <c:v>14920000</c:v>
                </c:pt>
                <c:pt idx="3">
                  <c:v>14842622.58</c:v>
                </c:pt>
                <c:pt idx="4">
                  <c:v>263710540.47</c:v>
                </c:pt>
              </c:numCache>
            </c:numRef>
          </c:val>
        </c:ser>
        <c:gapWidth val="75"/>
        <c:overlap val="0"/>
        <c:axId val="9828490"/>
        <c:axId val="53372456"/>
      </c:barChart>
      <c:catAx>
        <c:axId val="982849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3372456"/>
        <c:crosses val="autoZero"/>
        <c:auto val="1"/>
        <c:lblAlgn val="ctr"/>
        <c:lblOffset val="100"/>
        <c:noMultiLvlLbl val="0"/>
      </c:catAx>
      <c:valAx>
        <c:axId val="5337245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&quot;€ &quot;#,##0.0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9828490"/>
        <c:crosses val="autoZero"/>
        <c:crossBetween val="between"/>
      </c:valAx>
      <c:spPr>
        <a:solidFill>
          <a:srgbClr val="f2f2f2"/>
        </a:solidFill>
        <a:ln w="0">
          <a:noFill/>
        </a:ln>
      </c:spPr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it-IT" sz="12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it-IT" sz="1200" spc="-1" strike="noStrike">
                <a:solidFill>
                  <a:srgbClr val="000000"/>
                </a:solidFill>
                <a:latin typeface="Calibri"/>
              </a:rPr>
              <a:t>SITUAZIONE PROCEDURE D'APPALTO - 
PINQuA “Ricami urbani” (15 interventi)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50"/>
      <c:rotY val="50"/>
      <c:rAngAx val="0"/>
      <c:perspective val="0"/>
    </c:view3D>
    <c:floor>
      <c:spPr>
        <a:solidFill>
          <a:srgbClr val="d9d9d9"/>
        </a:solidFill>
        <a:ln w="0">
          <a:noFill/>
        </a:ln>
      </c:spPr>
    </c:floor>
    <c:sideWall>
      <c:spPr>
        <a:solidFill>
          <a:srgbClr val="d9d9d9"/>
        </a:solidFill>
        <a:ln w="0">
          <a:noFill/>
        </a:ln>
      </c:spPr>
    </c:sideWall>
    <c:backWall>
      <c:spPr>
        <a:solidFill>
          <a:srgbClr val="d9d9d9"/>
        </a:solidFill>
        <a:ln w="0">
          <a:noFill/>
        </a:ln>
      </c:spPr>
    </c:backWall>
    <c:plotArea>
      <c:pie3DChart>
        <c:varyColors val="1"/>
        <c:ser>
          <c:idx val="0"/>
          <c:order val="0"/>
          <c:tx>
            <c:strRef>
              <c:f>label 0</c:f>
              <c:strCache>
                <c:ptCount val="1"/>
                <c:pt idx="0">
                  <c:v>Colonna B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explosion val="0"/>
          <c:dPt>
            <c:idx val="0"/>
            <c:spPr>
              <a:solidFill>
                <a:srgbClr val="4472c4"/>
              </a:solidFill>
              <a:ln w="25560">
                <a:solidFill>
                  <a:srgbClr val="000000"/>
                </a:solidFill>
                <a:round/>
              </a:ln>
            </c:spPr>
          </c:dPt>
          <c:dPt>
            <c:idx val="1"/>
            <c:spPr>
              <a:solidFill>
                <a:srgbClr val="ed7d31"/>
              </a:solidFill>
              <a:ln w="2556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ffd320"/>
              </a:solidFill>
              <a:ln w="0">
                <a:noFill/>
              </a:ln>
            </c:spPr>
          </c:dPt>
          <c:dLbls>
            <c:numFmt formatCode="General" sourceLinked="0"/>
            <c:dLbl>
              <c:idx val="0"/>
              <c:numFmt formatCode="General" sourceLinked="0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"/>
              <c:numFmt formatCode="General" sourceLinked="0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"/>
              <c:numFmt formatCode="General" sourceLinked="0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</c:dLbls>
          <c:cat>
            <c:strRef>
              <c:f>categories</c:f>
              <c:strCache>
                <c:ptCount val="3"/>
                <c:pt idx="0">
                  <c:v>GARA AVVIATA</c:v>
                </c:pt>
                <c:pt idx="1">
                  <c:v>GARA AGGIUDICATA</c:v>
                </c:pt>
                <c:pt idx="2">
                  <c:v>GARA DA AVVIARE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11</c:v>
                </c:pt>
              </c:numCache>
            </c:numRef>
          </c:val>
        </c:ser>
      </c:pie3DChart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12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000000"/>
      </a:solidFill>
      <a:round/>
    </a:ln>
  </c:sp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135665561525856"/>
          <c:y val="0.0352421199550266"/>
          <c:w val="0.843565412903472"/>
          <c:h val="0.8494552785639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DASHBOARD_3!$D$8:$D$8</c:f>
              <c:strCache>
                <c:ptCount val="1"/>
                <c:pt idx="0">
                  <c:v>Dati</c:v>
                </c:pt>
              </c:strCache>
            </c:strRef>
          </c:tx>
          <c:spPr>
            <a:solidFill>
              <a:srgbClr val="4472c4"/>
            </a:solidFill>
            <a:ln w="0">
              <a:solidFill>
                <a:srgbClr val="000000"/>
              </a:solidFill>
            </a:ln>
          </c:spPr>
          <c:invertIfNegative val="0"/>
          <c:dLbls>
            <c:numFmt formatCode="General" sourceLinked="1"/>
            <c:txPr>
              <a:bodyPr wrap="square"/>
              <a:lstStyle/>
              <a:p>
                <a:pPr>
                  <a:defRPr b="0" sz="11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DASHBOARD_3!$C$9:$C$21</c:f>
              <c:strCache>
                <c:ptCount val="13"/>
                <c:pt idx="0">
                  <c:v>ZONA OMOGENEA</c:v>
                </c:pt>
                <c:pt idx="1">
                  <c:v>ZONA 1</c:v>
                </c:pt>
                <c:pt idx="2">
                  <c:v>ZONA 2</c:v>
                </c:pt>
                <c:pt idx="3">
                  <c:v>ZONA 3</c:v>
                </c:pt>
                <c:pt idx="4">
                  <c:v>ZONA 4</c:v>
                </c:pt>
                <c:pt idx="5">
                  <c:v>ZONA 5</c:v>
                </c:pt>
                <c:pt idx="6">
                  <c:v>ZONA 6</c:v>
                </c:pt>
                <c:pt idx="7">
                  <c:v>ZONA 7</c:v>
                </c:pt>
                <c:pt idx="8">
                  <c:v>ZONA 8</c:v>
                </c:pt>
                <c:pt idx="9">
                  <c:v>ZONA 9</c:v>
                </c:pt>
                <c:pt idx="10">
                  <c:v>ZONA 10</c:v>
                </c:pt>
                <c:pt idx="11">
                  <c:v>ZONA 11</c:v>
                </c:pt>
                <c:pt idx="12">
                  <c:v/>
                </c:pt>
              </c:strCache>
            </c:strRef>
          </c:cat>
          <c:val>
            <c:numRef>
              <c:f>DASHBOARD_3!$D$9:$D$21</c:f>
              <c:numCache>
                <c:formatCode>General</c:formatCode>
                <c:ptCount val="13"/>
                <c:pt idx="1">
                  <c:v>113395160</c:v>
                </c:pt>
                <c:pt idx="2">
                  <c:v>33186107.88</c:v>
                </c:pt>
                <c:pt idx="3">
                  <c:v>31763692</c:v>
                </c:pt>
                <c:pt idx="4">
                  <c:v>10302622.58</c:v>
                </c:pt>
                <c:pt idx="5">
                  <c:v>17100000</c:v>
                </c:pt>
                <c:pt idx="6">
                  <c:v>10000000</c:v>
                </c:pt>
                <c:pt idx="7">
                  <c:v>2320000</c:v>
                </c:pt>
                <c:pt idx="8">
                  <c:v>8800000</c:v>
                </c:pt>
                <c:pt idx="9">
                  <c:v>9756958.01</c:v>
                </c:pt>
                <c:pt idx="10">
                  <c:v>4900000</c:v>
                </c:pt>
                <c:pt idx="11">
                  <c:v>21936000</c:v>
                </c:pt>
              </c:numCache>
            </c:numRef>
          </c:val>
        </c:ser>
        <c:gapWidth val="219"/>
        <c:overlap val="-27"/>
        <c:axId val="32414615"/>
        <c:axId val="57065530"/>
      </c:barChart>
      <c:catAx>
        <c:axId val="3241461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7065530"/>
        <c:crosses val="autoZero"/>
        <c:auto val="1"/>
        <c:lblAlgn val="ctr"/>
        <c:lblOffset val="100"/>
        <c:noMultiLvlLbl val="0"/>
      </c:catAx>
      <c:valAx>
        <c:axId val="5706553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&quot;€ &quot;#,##0.0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11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32414615"/>
        <c:crosses val="autoZero"/>
        <c:crossBetween val="between"/>
      </c:valAx>
      <c:spPr>
        <a:solidFill>
          <a:srgbClr val="f2f2f2"/>
        </a:solidFill>
        <a:ln w="0">
          <a:noFill/>
        </a:ln>
      </c:spPr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400" spc="-1" strike="noStrike">
                <a:latin typeface="Calibri"/>
              </a:defRPr>
            </a:pPr>
            <a:r>
              <a:rPr b="1" sz="1400" spc="-1" strike="noStrike">
                <a:latin typeface="Calibri"/>
              </a:rPr>
              <a:t>DISTRIBUZIONE DELLE RISORSE PER TIPOLOGIA DI INTERVENTO - PUI Torino Metropoli</a:t>
            </a:r>
          </a:p>
        </c:rich>
      </c:tx>
      <c:overlay val="0"/>
      <c:spPr>
        <a:noFill/>
        <a:ln w="14400">
          <a:solidFill>
            <a:srgbClr val="000000"/>
          </a:solidFill>
          <a:round/>
        </a:ln>
      </c:spPr>
    </c:title>
    <c:autoTitleDeleted val="0"/>
    <c:plotArea>
      <c:layout>
        <c:manualLayout>
          <c:layoutTarget val="inner"/>
          <c:xMode val="edge"/>
          <c:yMode val="edge"/>
          <c:x val="0.229479303051667"/>
          <c:y val="0.260582882764078"/>
          <c:w val="0.6901500654648"/>
          <c:h val="0.57892654622181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DASHBOARD_4!$F$8</c:f>
              <c:strCache>
                <c:ptCount val="1"/>
                <c:pt idx="0">
                  <c:v>IMPORTO PNRR PROGETTI</c:v>
                </c:pt>
              </c:strCache>
            </c:strRef>
          </c:tx>
          <c:spPr>
            <a:solidFill>
              <a:srgbClr val="eebc97"/>
            </a:solidFill>
            <a:ln w="0"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spPr>
              <a:solidFill>
                <a:srgbClr val="eebc97"/>
              </a:solidFill>
              <a:ln w="0">
                <a:solidFill>
                  <a:srgbClr val="000000"/>
                </a:solidFill>
              </a:ln>
            </c:spPr>
          </c:dPt>
          <c:dPt>
            <c:idx val="1"/>
            <c:invertIfNegative val="0"/>
            <c:spPr>
              <a:solidFill>
                <a:srgbClr val="b2d085"/>
              </a:solidFill>
              <a:ln w="0">
                <a:solidFill>
                  <a:srgbClr val="000000"/>
                </a:solidFill>
              </a:ln>
            </c:spPr>
          </c:dPt>
          <c:dPt>
            <c:idx val="2"/>
            <c:invertIfNegative val="0"/>
            <c:spPr>
              <a:solidFill>
                <a:srgbClr val="e0bcda"/>
              </a:solidFill>
              <a:ln w="0">
                <a:solidFill>
                  <a:srgbClr val="000000"/>
                </a:solidFill>
              </a:ln>
            </c:spPr>
          </c:dPt>
          <c:dLbls>
            <c:numFmt formatCode="General" sourceLinked="1"/>
            <c:dLbl>
              <c:idx val="0"/>
              <c:layout>
                <c:manualLayout>
                  <c:x val="0.131399789671777"/>
                  <c:y val="-0.00306134463675967"/>
                </c:manualLayout>
              </c:layout>
              <c:numFmt formatCode="General" sourceLinked="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1"/>
              <c:layout>
                <c:manualLayout>
                  <c:x val="0.312558808878065"/>
                  <c:y val="-0.00306134463675978"/>
                </c:manualLayout>
              </c:layout>
              <c:numFmt formatCode="General" sourceLinked="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2"/>
              <c:layout>
                <c:manualLayout>
                  <c:x val="0.361100348702053"/>
                  <c:y val="0"/>
                </c:manualLayout>
              </c:layout>
              <c:numFmt formatCode="General" sourceLinked="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DASHBOARD_4!$D$9:$D$11</c:f>
              <c:strCache>
                <c:ptCount val="3"/>
                <c:pt idx="0">
                  <c:v>HOUSING SOCIALE</c:v>
                </c:pt>
                <c:pt idx="1">
                  <c:v>LUOGHI CONDIVISI PER LA COMUNITÀ</c:v>
                </c:pt>
                <c:pt idx="2">
                  <c:v>Totale Risultato</c:v>
                </c:pt>
              </c:strCache>
            </c:strRef>
          </c:cat>
          <c:val>
            <c:numRef>
              <c:f>DASHBOARD_4!$F$9:$F$11</c:f>
              <c:numCache>
                <c:formatCode>General</c:formatCode>
                <c:ptCount val="3"/>
                <c:pt idx="0">
                  <c:v>21565000</c:v>
                </c:pt>
                <c:pt idx="1">
                  <c:v>98987757.89</c:v>
                </c:pt>
                <c:pt idx="2">
                  <c:v>120552757.89</c:v>
                </c:pt>
              </c:numCache>
            </c:numRef>
          </c:val>
        </c:ser>
        <c:gapWidth val="100"/>
        <c:overlap val="100"/>
        <c:axId val="5149650"/>
        <c:axId val="40852180"/>
      </c:barChart>
      <c:catAx>
        <c:axId val="514965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11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40852180"/>
        <c:crosses val="autoZero"/>
        <c:auto val="1"/>
        <c:lblAlgn val="ctr"/>
        <c:lblOffset val="100"/>
        <c:noMultiLvlLbl val="0"/>
      </c:catAx>
      <c:valAx>
        <c:axId val="4085218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&quot;€ &quot;#,##0.0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11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149650"/>
        <c:crosses val="autoZero"/>
        <c:crossBetween val="between"/>
      </c:valAx>
      <c:dTable>
        <c:showHorzBorder val="1"/>
        <c:showVertBorder val="1"/>
        <c:showOutline val="1"/>
      </c:dTable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US" sz="14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en-US" sz="1400" spc="-1" strike="noStrike">
                <a:solidFill>
                  <a:srgbClr val="000000"/>
                </a:solidFill>
                <a:latin typeface="Calibri"/>
              </a:rPr>
              <a:t>DISTRIBUZIONE DELLE RISORSE PER TIPOLOGIA DI INTERVENTO - PIÙ Piano Integrato Urbano della Città di Torino</a:t>
            </a:r>
          </a:p>
        </c:rich>
      </c:tx>
      <c:layout>
        <c:manualLayout>
          <c:xMode val="edge"/>
          <c:yMode val="edge"/>
          <c:x val="0.111383372023042"/>
          <c:y val="0.0226572811262648"/>
        </c:manualLayout>
      </c:layout>
      <c:overlay val="0"/>
      <c:spPr>
        <a:solidFill>
          <a:srgbClr val="ffffff"/>
        </a:solidFill>
        <a:ln w="12600">
          <a:solidFill>
            <a:srgbClr val="000000"/>
          </a:solidFill>
          <a:round/>
        </a:ln>
      </c:spPr>
    </c:title>
    <c:autoTitleDeleted val="0"/>
    <c:plotArea>
      <c:layout>
        <c:manualLayout>
          <c:layoutTarget val="inner"/>
          <c:xMode val="edge"/>
          <c:yMode val="edge"/>
          <c:x val="0.290946608202218"/>
          <c:y val="0.118052500366623"/>
          <c:w val="0.605278995787121"/>
          <c:h val="0.78911863909664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DASHBOARD_4!$F$19</c:f>
              <c:strCache>
                <c:ptCount val="1"/>
                <c:pt idx="0">
                  <c:v>IMPORTO PNRR PROGETTI</c:v>
                </c:pt>
              </c:strCache>
            </c:strRef>
          </c:tx>
          <c:spPr>
            <a:solidFill>
              <a:srgbClr val="de96ac"/>
            </a:solidFill>
            <a:ln w="0"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spPr>
              <a:solidFill>
                <a:srgbClr val="e9655f"/>
              </a:solidFill>
              <a:ln w="0">
                <a:solidFill>
                  <a:srgbClr val="000000"/>
                </a:solidFill>
              </a:ln>
            </c:spPr>
          </c:dPt>
          <c:dPt>
            <c:idx val="1"/>
            <c:invertIfNegative val="0"/>
            <c:spPr>
              <a:solidFill>
                <a:srgbClr val="de96ac"/>
              </a:solidFill>
              <a:ln w="0">
                <a:solidFill>
                  <a:srgbClr val="000000"/>
                </a:solidFill>
              </a:ln>
            </c:spPr>
          </c:dPt>
          <c:dPt>
            <c:idx val="2"/>
            <c:invertIfNegative val="0"/>
            <c:spPr>
              <a:solidFill>
                <a:srgbClr val="cee8e8"/>
              </a:solidFill>
              <a:ln w="0">
                <a:solidFill>
                  <a:srgbClr val="000000"/>
                </a:solidFill>
              </a:ln>
            </c:spPr>
          </c:dPt>
          <c:dPt>
            <c:idx val="3"/>
            <c:invertIfNegative val="0"/>
            <c:spPr>
              <a:solidFill>
                <a:srgbClr val="cac7b6"/>
              </a:solidFill>
              <a:ln w="0">
                <a:solidFill>
                  <a:srgbClr val="000000"/>
                </a:solidFill>
              </a:ln>
            </c:spPr>
          </c:dPt>
          <c:dPt>
            <c:idx val="4"/>
            <c:invertIfNegative val="0"/>
            <c:spPr>
              <a:solidFill>
                <a:srgbClr val="b2d085"/>
              </a:solidFill>
              <a:ln w="0">
                <a:solidFill>
                  <a:srgbClr val="000000"/>
                </a:solidFill>
              </a:ln>
            </c:spPr>
          </c:dPt>
          <c:dPt>
            <c:idx val="5"/>
            <c:invertIfNegative val="0"/>
            <c:spPr>
              <a:solidFill>
                <a:srgbClr val="00a5e1"/>
              </a:solidFill>
              <a:ln w="0">
                <a:solidFill>
                  <a:srgbClr val="000000"/>
                </a:solidFill>
              </a:ln>
            </c:spPr>
          </c:dPt>
          <c:dPt>
            <c:idx val="6"/>
            <c:invertIfNegative val="0"/>
            <c:spPr>
              <a:solidFill>
                <a:srgbClr val="de96ac"/>
              </a:solidFill>
              <a:ln w="0">
                <a:solidFill>
                  <a:srgbClr val="000000"/>
                </a:solidFill>
              </a:ln>
            </c:spPr>
          </c:dPt>
          <c:dPt>
            <c:idx val="7"/>
            <c:invertIfNegative val="0"/>
            <c:spPr>
              <a:solidFill>
                <a:srgbClr val="fae180"/>
              </a:solidFill>
              <a:ln w="0">
                <a:solidFill>
                  <a:srgbClr val="000000"/>
                </a:solidFill>
              </a:ln>
            </c:spPr>
          </c:dPt>
          <c:dPt>
            <c:idx val="8"/>
            <c:invertIfNegative val="0"/>
            <c:spPr>
              <a:solidFill>
                <a:srgbClr val="e0bcda"/>
              </a:solidFill>
              <a:ln w="0">
                <a:solidFill>
                  <a:srgbClr val="000000"/>
                </a:solidFill>
              </a:ln>
            </c:spPr>
          </c:dPt>
          <c:dLbls>
            <c:numFmt formatCode="General" sourceLinked="1"/>
            <c:dLbl>
              <c:idx val="0"/>
              <c:layout>
                <c:manualLayout>
                  <c:x val="0.136684961580681"/>
                  <c:y val="0"/>
                </c:manualLayout>
              </c:layout>
              <c:numFmt formatCode="General" sourceLinked="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1"/>
              <c:layout>
                <c:manualLayout>
                  <c:x val="0.101909989023052"/>
                  <c:y val="0.00370457949081737"/>
                </c:manualLayout>
              </c:layout>
              <c:numFmt formatCode="General" sourceLinked="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2"/>
              <c:layout>
                <c:manualLayout>
                  <c:x val="0.0815367727771679"/>
                  <c:y val="0"/>
                </c:manualLayout>
              </c:layout>
              <c:numFmt formatCode="General" sourceLinked="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3"/>
              <c:layout>
                <c:manualLayout>
                  <c:x val="0.0863666300768386"/>
                  <c:y val="-0.000394104201150824"/>
                </c:manualLayout>
              </c:layout>
              <c:numFmt formatCode="General" sourceLinked="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4"/>
              <c:layout>
                <c:manualLayout>
                  <c:x val="0.0851372118551043"/>
                  <c:y val="0"/>
                </c:manualLayout>
              </c:layout>
              <c:numFmt formatCode="General" sourceLinked="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5"/>
              <c:layout>
                <c:manualLayout>
                  <c:x val="0.105510428100988"/>
                  <c:y val="0"/>
                </c:manualLayout>
              </c:layout>
              <c:numFmt formatCode="General" sourceLinked="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6"/>
              <c:layout>
                <c:manualLayout>
                  <c:x val="0.0743798024149286"/>
                  <c:y val="0"/>
                </c:manualLayout>
              </c:layout>
              <c:numFmt formatCode="General" sourceLinked="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7"/>
              <c:layout>
                <c:manualLayout>
                  <c:x val="0.110296377607025"/>
                  <c:y val="0.00409868369196817"/>
                </c:manualLayout>
              </c:layout>
              <c:numFmt formatCode="General" sourceLinked="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8"/>
              <c:layout>
                <c:manualLayout>
                  <c:x val="0.302173435784852"/>
                  <c:y val="0.0020493418459841"/>
                </c:manualLayout>
              </c:layout>
              <c:numFmt formatCode="General" sourceLinked="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DASHBOARD_4!$D$20:$D$28</c:f>
              <c:strCache>
                <c:ptCount val="9"/>
                <c:pt idx="0">
                  <c:v>MUSEI ARCHIVI E BIBLIOTECHE</c:v>
                </c:pt>
                <c:pt idx="1">
                  <c:v>INFRASTRUTTURE SOCIALI</c:v>
                </c:pt>
                <c:pt idx="2">
                  <c:v>IMPIANTI SPORTIVI</c:v>
                </c:pt>
                <c:pt idx="3">
                  <c:v>INFRASTRUTTURE STRADALI</c:v>
                </c:pt>
                <c:pt idx="4">
                  <c:v>INFRASTRUTTURE VERDI</c:v>
                </c:pt>
                <c:pt idx="5">
                  <c:v>ALTRI EDIFICI SCOLASTICI</c:v>
                </c:pt>
                <c:pt idx="6">
                  <c:v>PARCHI E RISERVE AREE PROTETTE</c:v>
                </c:pt>
                <c:pt idx="7">
                  <c:v>ALTRE INFRASTRUTTURE</c:v>
                </c:pt>
                <c:pt idx="8">
                  <c:v>Totale Risultato</c:v>
                </c:pt>
              </c:strCache>
            </c:strRef>
          </c:cat>
          <c:val>
            <c:numRef>
              <c:f>DASHBOARD_4!$F$20:$F$28</c:f>
              <c:numCache>
                <c:formatCode>General</c:formatCode>
                <c:ptCount val="9"/>
                <c:pt idx="0">
                  <c:v>35940165</c:v>
                </c:pt>
                <c:pt idx="1">
                  <c:v>19088275</c:v>
                </c:pt>
                <c:pt idx="2">
                  <c:v>8778720</c:v>
                </c:pt>
                <c:pt idx="3">
                  <c:v>12088000</c:v>
                </c:pt>
                <c:pt idx="4">
                  <c:v>6000000</c:v>
                </c:pt>
                <c:pt idx="5">
                  <c:v>15000000</c:v>
                </c:pt>
                <c:pt idx="6">
                  <c:v>2000000</c:v>
                </c:pt>
                <c:pt idx="7">
                  <c:v>14500000</c:v>
                </c:pt>
                <c:pt idx="8">
                  <c:v>113395160</c:v>
                </c:pt>
              </c:numCache>
            </c:numRef>
          </c:val>
        </c:ser>
        <c:gapWidth val="100"/>
        <c:overlap val="100"/>
        <c:axId val="76789865"/>
        <c:axId val="71966733"/>
      </c:barChart>
      <c:catAx>
        <c:axId val="7678986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11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71966733"/>
        <c:crosses val="autoZero"/>
        <c:auto val="1"/>
        <c:lblAlgn val="ctr"/>
        <c:lblOffset val="100"/>
        <c:noMultiLvlLbl val="0"/>
      </c:catAx>
      <c:valAx>
        <c:axId val="71966733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&quot;€ &quot;#,##0.0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11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6789865"/>
        <c:crosses val="autoZero"/>
        <c:crossBetween val="between"/>
      </c:valAx>
      <c:dTable>
        <c:showHorzBorder val="1"/>
        <c:showVertBorder val="1"/>
        <c:showOutline val="1"/>
      </c:dTable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US" sz="14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en-US" sz="1400" spc="-1" strike="noStrike">
                <a:solidFill>
                  <a:srgbClr val="000000"/>
                </a:solidFill>
                <a:latin typeface="Calibri"/>
              </a:rPr>
              <a:t>DISTRIBUZIONE DELLE RISORSE PER TIPOLOGIA DI INTERVENTO - PINQuA</a:t>
            </a:r>
          </a:p>
        </c:rich>
      </c:tx>
      <c:overlay val="0"/>
      <c:spPr>
        <a:solidFill>
          <a:srgbClr val="ffffff"/>
        </a:solidFill>
        <a:ln w="12600">
          <a:solidFill>
            <a:srgbClr val="000000"/>
          </a:solidFill>
          <a:round/>
        </a:ln>
      </c:spPr>
    </c:title>
    <c:autoTitleDeleted val="0"/>
    <c:plotArea>
      <c:layout>
        <c:manualLayout>
          <c:layoutTarget val="inner"/>
          <c:xMode val="edge"/>
          <c:yMode val="edge"/>
          <c:x val="0.0422886700848496"/>
          <c:y val="0.119023986765922"/>
          <c:w val="0.802667997640546"/>
          <c:h val="0.8413564929693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DASHBOARD_4!$F$50</c:f>
              <c:strCache>
                <c:ptCount val="1"/>
                <c:pt idx="0">
                  <c:v>IMPORTO PNRR PROGETTI</c:v>
                </c:pt>
              </c:strCache>
            </c:strRef>
          </c:tx>
          <c:spPr>
            <a:solidFill>
              <a:srgbClr val="fce4ec"/>
            </a:solidFill>
            <a:ln w="0"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spPr>
              <a:solidFill>
                <a:srgbClr val="b2d085"/>
              </a:solidFill>
              <a:ln w="0">
                <a:solidFill>
                  <a:srgbClr val="000000"/>
                </a:solidFill>
              </a:ln>
            </c:spPr>
          </c:dPt>
          <c:dPt>
            <c:idx val="1"/>
            <c:invertIfNegative val="0"/>
            <c:spPr>
              <a:solidFill>
                <a:srgbClr val="00a5e1"/>
              </a:solidFill>
              <a:ln w="0">
                <a:solidFill>
                  <a:srgbClr val="000000"/>
                </a:solidFill>
              </a:ln>
            </c:spPr>
          </c:dPt>
          <c:dPt>
            <c:idx val="2"/>
            <c:invertIfNegative val="0"/>
            <c:spPr>
              <a:solidFill>
                <a:srgbClr val="d09ac7"/>
              </a:solidFill>
              <a:ln w="0">
                <a:solidFill>
                  <a:srgbClr val="000000"/>
                </a:solidFill>
              </a:ln>
            </c:spPr>
          </c:dPt>
          <c:dPt>
            <c:idx val="3"/>
            <c:invertIfNegative val="0"/>
            <c:spPr>
              <a:solidFill>
                <a:srgbClr val="fae180"/>
              </a:solidFill>
              <a:ln w="0">
                <a:solidFill>
                  <a:srgbClr val="000000"/>
                </a:solidFill>
              </a:ln>
            </c:spPr>
          </c:dPt>
          <c:dPt>
            <c:idx val="4"/>
            <c:invertIfNegative val="0"/>
            <c:spPr>
              <a:solidFill>
                <a:srgbClr val="e9655f"/>
              </a:solidFill>
              <a:ln w="0">
                <a:solidFill>
                  <a:srgbClr val="000000"/>
                </a:solidFill>
              </a:ln>
            </c:spPr>
          </c:dPt>
          <c:dPt>
            <c:idx val="5"/>
            <c:invertIfNegative val="0"/>
            <c:spPr>
              <a:solidFill>
                <a:srgbClr val="fce4ec"/>
              </a:solidFill>
              <a:ln w="0">
                <a:solidFill>
                  <a:srgbClr val="000000"/>
                </a:solidFill>
              </a:ln>
            </c:spPr>
          </c:dPt>
          <c:dLbls>
            <c:numFmt formatCode="General" sourceLinked="1"/>
            <c:dLbl>
              <c:idx val="0"/>
              <c:numFmt formatCode="General" sourceLinked="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1"/>
              <c:numFmt formatCode="General" sourceLinked="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2"/>
              <c:numFmt formatCode="General" sourceLinked="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3"/>
              <c:numFmt formatCode="General" sourceLinked="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4"/>
              <c:numFmt formatCode="General" sourceLinked="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5"/>
              <c:numFmt formatCode="General" sourceLinked="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DASHBOARD_4!$D$51:$D$56</c:f>
              <c:strCache>
                <c:ptCount val="6"/>
                <c:pt idx="0">
                  <c:v>Individuazione e utilizzo di modelli e strumenti innovativi di gestione, inclusione sociale e welfare urbano nonché di processi partecipativi, anche finalizzati all’autocostruzione</c:v>
                </c:pt>
                <c:pt idx="1">
                  <c:v>Miglioramento dell’accessibilità e della sicurezza dei luoghi urbani e della dotazione di servizi e delle infrastrutture urbano-locali</c:v>
                </c:pt>
                <c:pt idx="2">
                  <c:v>Rifunzionalizzazione di aree, spazi e immobili pubblici e privati anche attraverso la rigenerazione del tessuto urbano e socioeconomico e all’uso temporaneo</c:v>
                </c:pt>
                <c:pt idx="3">
                  <c:v>Rigenerazione di aree e spazi già costruiti, soprattutto ad alta tensione abitativa, incrementando la qualità ambientale e migliorando la resilienza ai cambiamenti climatici anche attraverso l’uso di operazioni di densificazione</c:v>
                </c:pt>
                <c:pt idx="4">
                  <c:v>Riqualificazione e riorganizzazione del patrimonio destinato all’edilizia residenziale sociale e incremento dello stesso</c:v>
                </c:pt>
                <c:pt idx="5">
                  <c:v>Totale Risultato</c:v>
                </c:pt>
              </c:strCache>
            </c:strRef>
          </c:cat>
          <c:val>
            <c:numRef>
              <c:f>DASHBOARD_4!$F$51:$F$56</c:f>
              <c:numCache>
                <c:formatCode>General</c:formatCode>
                <c:ptCount val="6"/>
                <c:pt idx="0">
                  <c:v>3794260.66</c:v>
                </c:pt>
                <c:pt idx="1">
                  <c:v>10561495.73</c:v>
                </c:pt>
                <c:pt idx="2">
                  <c:v>5677366.19</c:v>
                </c:pt>
                <c:pt idx="3">
                  <c:v>1372000</c:v>
                </c:pt>
                <c:pt idx="4">
                  <c:v>8107500</c:v>
                </c:pt>
                <c:pt idx="5">
                  <c:v>29512622.58</c:v>
                </c:pt>
              </c:numCache>
            </c:numRef>
          </c:val>
        </c:ser>
        <c:gapWidth val="100"/>
        <c:overlap val="0"/>
        <c:axId val="46655409"/>
        <c:axId val="3429487"/>
      </c:barChart>
      <c:catAx>
        <c:axId val="4665540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11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3429487"/>
        <c:auto val="1"/>
        <c:lblAlgn val="ctr"/>
        <c:lblOffset val="100"/>
        <c:noMultiLvlLbl val="0"/>
      </c:catAx>
      <c:valAx>
        <c:axId val="342948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&quot;€ &quot;#,##0.00" sourceLinked="0"/>
        <c:majorTickMark val="none"/>
        <c:minorTickMark val="none"/>
        <c:tickLblPos val="none"/>
        <c:spPr>
          <a:ln w="6480">
            <a:noFill/>
          </a:ln>
        </c:spPr>
        <c:txPr>
          <a:bodyPr/>
          <a:lstStyle/>
          <a:p>
            <a:pPr>
              <a:defRPr b="0" sz="11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6655409"/>
        <c:crossesAt val="1"/>
        <c:crossBetween val="between"/>
      </c:valAx>
      <c:dTable>
        <c:showHorzBorder val="1"/>
        <c:showVertBorder val="1"/>
        <c:showOutline val="1"/>
      </c:dTable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400" spc="-1" strike="noStrike">
                <a:latin typeface="Calibri"/>
              </a:defRPr>
            </a:pPr>
            <a:r>
              <a:rPr b="1" sz="1400" spc="-1" strike="noStrike">
                <a:latin typeface="Calibri"/>
              </a:rPr>
              <a:t>DISTRIBUZIONE DELLE RISORSE NELLE ZONE OMOGENEE SUDDIVISE PER PROGRAMMA (esclusa zona 1)</a:t>
            </a:r>
          </a:p>
        </c:rich>
      </c:tx>
      <c:overlay val="0"/>
      <c:spPr>
        <a:noFill/>
        <a:ln w="14400">
          <a:solidFill>
            <a:srgbClr val="000000"/>
          </a:solidFill>
          <a:round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DASHBOARD_4!$G$64:$G$64</c:f>
              <c:strCache>
                <c:ptCount val="1"/>
                <c:pt idx="0">
                  <c:v>19.211.107,88</c:v>
                </c:pt>
              </c:strCache>
            </c:strRef>
          </c:tx>
          <c:spPr>
            <a:solidFill>
              <a:srgbClr val="4472c4"/>
            </a:solidFill>
            <a:ln w="0">
              <a:solidFill>
                <a:srgbClr val="000000"/>
              </a:solidFill>
            </a:ln>
          </c:spPr>
          <c:invertIfNegative val="0"/>
          <c:dLbls>
            <c:numFmt formatCode="General" sourceLinked="1"/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DASHBOARD_4!$D$64:$F$78</c:f>
              <c:multiLvlStrCache>
                <c:ptCount val="15"/>
                <c:lvl>
                  <c:pt idx="0">
                    <c:v>PUI Metropoli Aumentata</c:v>
                  </c:pt>
                  <c:pt idx="1">
                    <c:v>PINQuA Ricami urbani</c:v>
                  </c:pt>
                  <c:pt idx="2">
                    <c:v>PUI Metropoli Aumentata</c:v>
                  </c:pt>
                  <c:pt idx="3">
                    <c:v>PINQuA Residenza Resilienza</c:v>
                  </c:pt>
                  <c:pt idx="4">
                    <c:v>PUI Metropoli Aumentata</c:v>
                  </c:pt>
                  <c:pt idx="5">
                    <c:v>PINQuA Ricami urbani</c:v>
                  </c:pt>
                  <c:pt idx="6">
                    <c:v>PUI Metropoli Aumentata</c:v>
                  </c:pt>
                  <c:pt idx="7">
                    <c:v>PUI Metropoli Aumentata</c:v>
                  </c:pt>
                  <c:pt idx="8">
                    <c:v>PUI Metropoli Aumentata</c:v>
                  </c:pt>
                  <c:pt idx="9">
                    <c:v>PINQuA Residenza Resilienza</c:v>
                  </c:pt>
                  <c:pt idx="10">
                    <c:v>PUI Metropoli Aumentata</c:v>
                  </c:pt>
                  <c:pt idx="11">
                    <c:v>PUI Metropoli Aumentata</c:v>
                  </c:pt>
                  <c:pt idx="12">
                    <c:v>PUI Metropoli Aumentata</c:v>
                  </c:pt>
                  <c:pt idx="13">
                    <c:v>PUI Metropoli Aumentata</c:v>
                  </c:pt>
                  <c:pt idx="14">
                    <c:v>PINQuA Residenza Resilienza</c:v>
                  </c:pt>
                </c:lvl>
                <c:lvl/>
                <c:lvl>
                  <c:pt idx="0">
                    <c:v>ZONA 2</c:v>
                  </c:pt>
                  <c:pt idx="2">
                    <c:v>ZONA 3</c:v>
                  </c:pt>
                  <c:pt idx="4">
                    <c:v>ZONA 4</c:v>
                  </c:pt>
                  <c:pt idx="6">
                    <c:v>ZONA 5</c:v>
                  </c:pt>
                  <c:pt idx="7">
                    <c:v>ZONA 6</c:v>
                  </c:pt>
                  <c:pt idx="8">
                    <c:v>ZONA 7</c:v>
                  </c:pt>
                  <c:pt idx="10">
                    <c:v>ZONA 8</c:v>
                  </c:pt>
                  <c:pt idx="11">
                    <c:v>ZONA 9</c:v>
                  </c:pt>
                  <c:pt idx="12">
                    <c:v>ZONA 10</c:v>
                  </c:pt>
                  <c:pt idx="13">
                    <c:v>ZONA 11</c:v>
                  </c:pt>
                </c:lvl>
              </c:multiLvlStrCache>
            </c:multiLvlStrRef>
          </c:cat>
          <c:val>
            <c:numRef>
              <c:f>DASHBOARD_4!$G$64:$G$78</c:f>
              <c:numCache>
                <c:formatCode>General</c:formatCode>
                <c:ptCount val="15"/>
                <c:pt idx="0">
                  <c:v>19211107.88</c:v>
                </c:pt>
                <c:pt idx="1">
                  <c:v>13975000</c:v>
                </c:pt>
                <c:pt idx="2">
                  <c:v>19399692</c:v>
                </c:pt>
                <c:pt idx="3">
                  <c:v>12364000</c:v>
                </c:pt>
                <c:pt idx="4">
                  <c:v>9685000</c:v>
                </c:pt>
                <c:pt idx="5">
                  <c:v>617622.58</c:v>
                </c:pt>
                <c:pt idx="6">
                  <c:v>17100000</c:v>
                </c:pt>
                <c:pt idx="7">
                  <c:v>10000000</c:v>
                </c:pt>
                <c:pt idx="8">
                  <c:v>1900000</c:v>
                </c:pt>
                <c:pt idx="9">
                  <c:v>420000</c:v>
                </c:pt>
                <c:pt idx="10">
                  <c:v>8800000</c:v>
                </c:pt>
                <c:pt idx="11">
                  <c:v>9756958.01</c:v>
                </c:pt>
                <c:pt idx="12">
                  <c:v>4900000</c:v>
                </c:pt>
                <c:pt idx="13">
                  <c:v>19800000</c:v>
                </c:pt>
                <c:pt idx="14">
                  <c:v>2136000</c:v>
                </c:pt>
              </c:numCache>
            </c:numRef>
          </c:val>
        </c:ser>
        <c:gapWidth val="219"/>
        <c:overlap val="-27"/>
        <c:axId val="98644066"/>
        <c:axId val="44160112"/>
      </c:barChart>
      <c:catAx>
        <c:axId val="9864406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4160112"/>
        <c:crosses val="autoZero"/>
        <c:auto val="1"/>
        <c:lblAlgn val="ctr"/>
        <c:lblOffset val="100"/>
        <c:noMultiLvlLbl val="0"/>
      </c:catAx>
      <c:valAx>
        <c:axId val="4416011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&quot;€ &quot;#,##0.0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105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98644066"/>
        <c:crosses val="autoZero"/>
        <c:crossBetween val="between"/>
      </c:valAx>
      <c:spPr>
        <a:solidFill>
          <a:srgbClr val="f2f2f2"/>
        </a:solidFill>
        <a:ln w="0">
          <a:noFill/>
        </a:ln>
      </c:spPr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it-IT" sz="14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it-IT" sz="1400" spc="-1" strike="noStrike">
                <a:solidFill>
                  <a:srgbClr val="000000"/>
                </a:solidFill>
                <a:latin typeface="Calibri"/>
              </a:rPr>
              <a:t>NUMERO PROGETTI PER MISSIONE, COMPONENTE E PROPOSTA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9823537782838"/>
          <c:y val="0.0917991806124575"/>
          <c:w val="0.608367724491248"/>
          <c:h val="0.85938476494687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ba7ea3"/>
            </a:solidFill>
            <a:ln w="0"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spPr>
              <a:solidFill>
                <a:srgbClr val="e0bcda"/>
              </a:solidFill>
              <a:ln w="0">
                <a:solidFill>
                  <a:srgbClr val="000000"/>
                </a:solidFill>
              </a:ln>
            </c:spPr>
          </c:dPt>
          <c:dPt>
            <c:idx val="1"/>
            <c:invertIfNegative val="0"/>
            <c:spPr>
              <a:solidFill>
                <a:srgbClr val="e0bcda"/>
              </a:solidFill>
              <a:ln w="0">
                <a:solidFill>
                  <a:srgbClr val="000000"/>
                </a:solidFill>
              </a:ln>
            </c:spPr>
          </c:dPt>
          <c:dPt>
            <c:idx val="2"/>
            <c:invertIfNegative val="0"/>
            <c:spPr>
              <a:solidFill>
                <a:srgbClr val="fce4ec"/>
              </a:solidFill>
              <a:ln w="0">
                <a:solidFill>
                  <a:srgbClr val="000000"/>
                </a:solidFill>
              </a:ln>
            </c:spPr>
          </c:dPt>
          <c:dPt>
            <c:idx val="3"/>
            <c:invertIfNegative val="0"/>
            <c:spPr>
              <a:solidFill>
                <a:srgbClr val="fce4ec"/>
              </a:solidFill>
              <a:ln w="0">
                <a:solidFill>
                  <a:srgbClr val="000000"/>
                </a:solidFill>
              </a:ln>
            </c:spPr>
          </c:dPt>
          <c:dLbls>
            <c:numFmt formatCode="General" sourceLinked="1"/>
            <c:dLbl>
              <c:idx val="0"/>
              <c:numFmt formatCode="General" sourceLinked="1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"/>
              <c:numFmt formatCode="General" sourceLinked="1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"/>
              <c:numFmt formatCode="General" sourceLinked="1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3"/>
              <c:numFmt formatCode="General" sourceLinked="1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DASHBOARD_1!$G$10:$I$14</c:f>
              <c:multiLvlStrCache>
                <c:ptCount val="5"/>
                <c:lvl/>
                <c:lvl>
                  <c:pt idx="0">
                    <c:v>PUI “Torino metropoli aumentata”</c:v>
                  </c:pt>
                  <c:pt idx="1">
                    <c:v>PIÙ “Piano Integrato Urbano della Città di Torino”</c:v>
                  </c:pt>
                  <c:pt idx="2">
                    <c:v>PINQuA “resiDenza-resiLIenza”</c:v>
                  </c:pt>
                  <c:pt idx="3">
                    <c:v>Pinqua “Ricami urbani”</c:v>
                  </c:pt>
                </c:lvl>
                <c:lvl>
                  <c:pt idx="0">
                    <c:v>M5 C2 I 2.2</c:v>
                  </c:pt>
                  <c:pt idx="2">
                    <c:v>M5 C2 I 2.3</c:v>
                  </c:pt>
                  <c:pt idx="4">
                    <c:v>Totale Risultato</c:v>
                  </c:pt>
                </c:lvl>
              </c:multiLvlStrCache>
            </c:multiLvlStrRef>
          </c:cat>
          <c:val>
            <c:numRef>
              <c:f>DASHBOARD_1!$J$10:$J$14</c:f>
              <c:numCache>
                <c:formatCode>General</c:formatCode>
                <c:ptCount val="5"/>
                <c:pt idx="0">
                  <c:v>47</c:v>
                </c:pt>
                <c:pt idx="1">
                  <c:v>36</c:v>
                </c:pt>
                <c:pt idx="2">
                  <c:v>35</c:v>
                </c:pt>
                <c:pt idx="3">
                  <c:v>15</c:v>
                </c:pt>
                <c:pt idx="4">
                  <c:v>133</c:v>
                </c:pt>
              </c:numCache>
            </c:numRef>
          </c:val>
        </c:ser>
        <c:gapWidth val="219"/>
        <c:overlap val="100"/>
        <c:axId val="58456065"/>
        <c:axId val="83832536"/>
      </c:barChart>
      <c:catAx>
        <c:axId val="58456065"/>
        <c:scaling>
          <c:orientation val="minMax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minorGridlines>
          <c:spPr>
            <a:ln w="0">
              <a:solidFill>
                <a:srgbClr val="dddddd"/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1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83832536"/>
        <c:crossesAt val="0"/>
        <c:auto val="1"/>
        <c:lblAlgn val="ctr"/>
        <c:lblOffset val="100"/>
        <c:noMultiLvlLbl val="0"/>
      </c:catAx>
      <c:valAx>
        <c:axId val="838325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8456065"/>
        <c:crosses val="autoZero"/>
        <c:crossBetween val="between"/>
      </c:valAx>
      <c:dTable>
        <c:showHorzBorder val="1"/>
        <c:showVertBorder val="1"/>
        <c:showOutline val="1"/>
      </c:dTable>
      <c:spPr>
        <a:solidFill>
          <a:srgbClr val="f2f2f2"/>
        </a:solidFill>
        <a:ln w="0">
          <a:noFill/>
        </a:ln>
      </c:spPr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US" sz="12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en-US" sz="1200" spc="-1" strike="noStrike">
                <a:solidFill>
                  <a:srgbClr val="000000"/>
                </a:solidFill>
                <a:latin typeface="Calibri"/>
              </a:rPr>
              <a:t>NUMERO INTERVENTI SECONDO LA FASE DI ATTUAZIONE - 
PUI Torino Metropoli Aumentata (47 interventi)</a:t>
            </a:r>
          </a:p>
        </c:rich>
      </c:tx>
      <c:overlay val="0"/>
      <c:spPr>
        <a:solidFill>
          <a:srgbClr val="ffffff"/>
        </a:solidFill>
        <a:ln w="1260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Colonna B</c:v>
                </c:pt>
              </c:strCache>
            </c:strRef>
          </c:tx>
          <c:spPr>
            <a:solidFill>
              <a:srgbClr val="e0bcda"/>
            </a:solidFill>
            <a:ln w="0"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spPr>
              <a:solidFill>
                <a:srgbClr val="f4b183"/>
              </a:solidFill>
              <a:ln w="0">
                <a:solidFill>
                  <a:srgbClr val="000000"/>
                </a:solidFill>
              </a:ln>
            </c:spPr>
          </c:dPt>
          <c:dPt>
            <c:idx val="1"/>
            <c:invertIfNegative val="0"/>
            <c:spPr>
              <a:solidFill>
                <a:srgbClr val="e0bcda"/>
              </a:solidFill>
              <a:ln w="0">
                <a:solidFill>
                  <a:srgbClr val="000000"/>
                </a:solidFill>
              </a:ln>
            </c:spPr>
          </c:dPt>
          <c:dLbls>
            <c:numFmt formatCode="General" sourceLinked="0"/>
            <c:dLbl>
              <c:idx val="0"/>
              <c:numFmt formatCode="General" sourceLinked="0"/>
              <c:txPr>
                <a:bodyPr wrap="square"/>
                <a:lstStyle/>
                <a:p>
                  <a:pPr>
                    <a:defRPr b="0" sz="12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"/>
              <c:numFmt formatCode="General" sourceLinked="0"/>
              <c:txPr>
                <a:bodyPr wrap="square"/>
                <a:lstStyle/>
                <a:p>
                  <a:pPr>
                    <a:defRPr b="0" sz="12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200" spc="-1" strike="noStrike">
                    <a:solidFill>
                      <a:srgbClr val="40404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categories</c:f>
              <c:strCache>
                <c:ptCount val="5"/>
                <c:pt idx="0">
                  <c:v>PROGRAMMAZIONE</c:v>
                </c:pt>
                <c:pt idx="1">
                  <c:v>PROGETTAZIONE</c:v>
                </c:pt>
                <c:pt idx="2">
                  <c:v>PROCEDURA APPALTO</c:v>
                </c:pt>
                <c:pt idx="3">
                  <c:v>ESECUZIONE</c:v>
                </c:pt>
                <c:pt idx="4">
                  <c:v>ULTIMAZIONE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5"/>
                <c:pt idx="0">
                  <c:v>0</c:v>
                </c:pt>
                <c:pt idx="1">
                  <c:v>7</c:v>
                </c:pt>
                <c:pt idx="2">
                  <c:v>23</c:v>
                </c:pt>
                <c:pt idx="3">
                  <c:v>17</c:v>
                </c:pt>
                <c:pt idx="4">
                  <c:v>0</c:v>
                </c:pt>
              </c:numCache>
            </c:numRef>
          </c:val>
        </c:ser>
        <c:gapWidth val="219"/>
        <c:overlap val="-27"/>
        <c:axId val="66478422"/>
        <c:axId val="1358668"/>
      </c:barChart>
      <c:catAx>
        <c:axId val="6647842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1358668"/>
        <c:crosses val="autoZero"/>
        <c:auto val="1"/>
        <c:lblAlgn val="ctr"/>
        <c:lblOffset val="100"/>
        <c:noMultiLvlLbl val="0"/>
      </c:catAx>
      <c:valAx>
        <c:axId val="1358668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66478422"/>
        <c:crosses val="autoZero"/>
        <c:crossBetween val="between"/>
      </c:valAx>
      <c:spPr>
        <a:solidFill>
          <a:srgbClr val="f2f2f2"/>
        </a:solidFill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000000"/>
      </a:solidFill>
      <a:round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it-IT" sz="12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it-IT" sz="1200" spc="-1" strike="noStrike">
                <a:solidFill>
                  <a:srgbClr val="000000"/>
                </a:solidFill>
                <a:latin typeface="Calibri"/>
              </a:rPr>
              <a:t>SITUAZIONE PROCEDURE D'APPALTO - 
PUI Torino Metropoli Aumentata (47 interventi)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50"/>
      <c:rotY val="50"/>
      <c:rAngAx val="0"/>
      <c:perspective val="0"/>
    </c:view3D>
    <c:floor>
      <c:spPr>
        <a:solidFill>
          <a:srgbClr val="d9d9d9"/>
        </a:solidFill>
        <a:ln w="0">
          <a:noFill/>
        </a:ln>
      </c:spPr>
    </c:floor>
    <c:sideWall>
      <c:spPr>
        <a:solidFill>
          <a:srgbClr val="d9d9d9"/>
        </a:solidFill>
        <a:ln w="0">
          <a:noFill/>
        </a:ln>
      </c:spPr>
    </c:sideWall>
    <c:backWall>
      <c:spPr>
        <a:solidFill>
          <a:srgbClr val="d9d9d9"/>
        </a:solidFill>
        <a:ln w="0">
          <a:noFill/>
        </a:ln>
      </c:spPr>
    </c:backWall>
    <c:plotArea>
      <c:pie3DChart>
        <c:varyColors val="1"/>
        <c:ser>
          <c:idx val="0"/>
          <c:order val="0"/>
          <c:tx>
            <c:strRef>
              <c:f>label 0</c:f>
              <c:strCache>
                <c:ptCount val="1"/>
                <c:pt idx="0">
                  <c:v>Colonna B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explosion val="0"/>
          <c:dPt>
            <c:idx val="0"/>
            <c:spPr>
              <a:solidFill>
                <a:srgbClr val="4472c4"/>
              </a:solidFill>
              <a:ln w="25560">
                <a:solidFill>
                  <a:srgbClr val="000000"/>
                </a:solidFill>
                <a:round/>
              </a:ln>
            </c:spPr>
          </c:dPt>
          <c:dPt>
            <c:idx val="1"/>
            <c:spPr>
              <a:solidFill>
                <a:srgbClr val="ed7d31"/>
              </a:solidFill>
              <a:ln w="2556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ffd320"/>
              </a:solidFill>
              <a:ln w="0">
                <a:noFill/>
              </a:ln>
            </c:spPr>
          </c:dPt>
          <c:dLbls>
            <c:numFmt formatCode="General" sourceLinked="0"/>
            <c:dLbl>
              <c:idx val="0"/>
              <c:numFmt formatCode="General" sourceLinked="0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"/>
              <c:numFmt formatCode="General" sourceLinked="0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"/>
              <c:numFmt formatCode="General" sourceLinked="0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</c:dLbls>
          <c:cat>
            <c:strRef>
              <c:f>categories</c:f>
              <c:strCache>
                <c:ptCount val="3"/>
                <c:pt idx="0">
                  <c:v>GARA AVVIATA</c:v>
                </c:pt>
                <c:pt idx="1">
                  <c:v>GARA AGGIUDICATA</c:v>
                </c:pt>
                <c:pt idx="2">
                  <c:v>GARA DA AVVIARE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3"/>
                <c:pt idx="0">
                  <c:v>23</c:v>
                </c:pt>
                <c:pt idx="1">
                  <c:v>17</c:v>
                </c:pt>
                <c:pt idx="2">
                  <c:v>7</c:v>
                </c:pt>
              </c:numCache>
            </c:numRef>
          </c:val>
        </c:ser>
      </c:pie3DChart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12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000000"/>
      </a:solidFill>
      <a:round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US" sz="12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en-US" sz="1200" spc="-1" strike="noStrike">
                <a:solidFill>
                  <a:srgbClr val="000000"/>
                </a:solidFill>
                <a:latin typeface="Calibri"/>
              </a:rPr>
              <a:t>NUMERO INTERVENTI SECONDO LA FASE DI ATTUAZIONE - 
PIU' Piano Integrato Urbano della Città di Torino (36 interventi)</a:t>
            </a:r>
          </a:p>
        </c:rich>
      </c:tx>
      <c:overlay val="0"/>
      <c:spPr>
        <a:solidFill>
          <a:srgbClr val="ffffff"/>
        </a:solidFill>
        <a:ln w="1260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Colonna B</c:v>
                </c:pt>
              </c:strCache>
            </c:strRef>
          </c:tx>
          <c:spPr>
            <a:solidFill>
              <a:srgbClr val="e0bcda"/>
            </a:solidFill>
            <a:ln w="0"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spPr>
              <a:solidFill>
                <a:srgbClr val="e0bcda"/>
              </a:solidFill>
              <a:ln w="0">
                <a:solidFill>
                  <a:srgbClr val="000000"/>
                </a:solidFill>
              </a:ln>
            </c:spPr>
          </c:dPt>
          <c:dPt>
            <c:idx val="1"/>
            <c:invertIfNegative val="0"/>
            <c:spPr>
              <a:solidFill>
                <a:srgbClr val="e0bcda"/>
              </a:solidFill>
              <a:ln w="0">
                <a:solidFill>
                  <a:srgbClr val="000000"/>
                </a:solidFill>
              </a:ln>
            </c:spPr>
          </c:dPt>
          <c:dLbls>
            <c:numFmt formatCode="General" sourceLinked="0"/>
            <c:dLbl>
              <c:idx val="0"/>
              <c:numFmt formatCode="General" sourceLinked="0"/>
              <c:txPr>
                <a:bodyPr wrap="square"/>
                <a:lstStyle/>
                <a:p>
                  <a:pPr>
                    <a:defRPr b="0" sz="12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"/>
              <c:numFmt formatCode="General" sourceLinked="0"/>
              <c:txPr>
                <a:bodyPr wrap="square"/>
                <a:lstStyle/>
                <a:p>
                  <a:pPr>
                    <a:defRPr b="0" sz="12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200" spc="-1" strike="noStrike">
                    <a:solidFill>
                      <a:srgbClr val="40404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categories</c:f>
              <c:strCache>
                <c:ptCount val="5"/>
                <c:pt idx="0">
                  <c:v>PROGRAMMAZIONE</c:v>
                </c:pt>
                <c:pt idx="1">
                  <c:v>PROGETTAZIONE</c:v>
                </c:pt>
                <c:pt idx="2">
                  <c:v>PROCEDURA APPALTO</c:v>
                </c:pt>
                <c:pt idx="3">
                  <c:v>ESECUZIONE</c:v>
                </c:pt>
                <c:pt idx="4">
                  <c:v>ULTIMAZIONE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31</c:v>
                </c:pt>
                <c:pt idx="4">
                  <c:v>0</c:v>
                </c:pt>
              </c:numCache>
            </c:numRef>
          </c:val>
        </c:ser>
        <c:gapWidth val="219"/>
        <c:overlap val="-27"/>
        <c:axId val="74118605"/>
        <c:axId val="36758472"/>
      </c:barChart>
      <c:catAx>
        <c:axId val="7411860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36758472"/>
        <c:crosses val="autoZero"/>
        <c:auto val="1"/>
        <c:lblAlgn val="ctr"/>
        <c:lblOffset val="100"/>
        <c:noMultiLvlLbl val="0"/>
      </c:catAx>
      <c:valAx>
        <c:axId val="3675847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4118605"/>
        <c:crosses val="autoZero"/>
        <c:crossBetween val="between"/>
      </c:valAx>
      <c:spPr>
        <a:solidFill>
          <a:srgbClr val="f2f2f2"/>
        </a:solidFill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000000"/>
      </a:solidFill>
      <a:round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US" sz="12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en-US" sz="1200" spc="-1" strike="noStrike">
                <a:solidFill>
                  <a:srgbClr val="000000"/>
                </a:solidFill>
                <a:latin typeface="Calibri"/>
              </a:rPr>
              <a:t>NUMERO INTERVENTI SECONDO LA FASE DI ATTUAZIONE - 
PINQuA “resiDenza-resiLIenza” (35 interventi)</a:t>
            </a:r>
          </a:p>
        </c:rich>
      </c:tx>
      <c:overlay val="0"/>
      <c:spPr>
        <a:solidFill>
          <a:srgbClr val="ffffff"/>
        </a:solidFill>
        <a:ln w="1260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Colonna B</c:v>
                </c:pt>
              </c:strCache>
            </c:strRef>
          </c:tx>
          <c:spPr>
            <a:solidFill>
              <a:srgbClr val="f2dde8"/>
            </a:solidFill>
            <a:ln w="0"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spPr>
              <a:solidFill>
                <a:srgbClr val="f2dde8"/>
              </a:solidFill>
              <a:ln w="0">
                <a:solidFill>
                  <a:srgbClr val="000000"/>
                </a:solidFill>
              </a:ln>
            </c:spPr>
          </c:dPt>
          <c:dPt>
            <c:idx val="1"/>
            <c:invertIfNegative val="0"/>
            <c:spPr>
              <a:solidFill>
                <a:srgbClr val="f2dde8"/>
              </a:solidFill>
              <a:ln w="0">
                <a:solidFill>
                  <a:srgbClr val="000000"/>
                </a:solidFill>
              </a:ln>
            </c:spPr>
          </c:dPt>
          <c:dPt>
            <c:idx val="2"/>
            <c:invertIfNegative val="0"/>
            <c:spPr>
              <a:solidFill>
                <a:srgbClr val="f2dde8"/>
              </a:solidFill>
              <a:ln w="0">
                <a:solidFill>
                  <a:srgbClr val="000000"/>
                </a:solidFill>
              </a:ln>
            </c:spPr>
          </c:dPt>
          <c:dLbls>
            <c:numFmt formatCode="General" sourceLinked="0"/>
            <c:dLbl>
              <c:idx val="0"/>
              <c:numFmt formatCode="General" sourceLinked="0"/>
              <c:txPr>
                <a:bodyPr wrap="square"/>
                <a:lstStyle/>
                <a:p>
                  <a:pPr>
                    <a:defRPr b="0" sz="12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"/>
              <c:numFmt formatCode="General" sourceLinked="0"/>
              <c:txPr>
                <a:bodyPr wrap="square"/>
                <a:lstStyle/>
                <a:p>
                  <a:pPr>
                    <a:defRPr b="0" sz="12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"/>
              <c:numFmt formatCode="General" sourceLinked="0"/>
              <c:txPr>
                <a:bodyPr wrap="square"/>
                <a:lstStyle/>
                <a:p>
                  <a:pPr>
                    <a:defRPr b="0" sz="12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200" spc="-1" strike="noStrike">
                    <a:solidFill>
                      <a:srgbClr val="40404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categories</c:f>
              <c:strCache>
                <c:ptCount val="5"/>
                <c:pt idx="0">
                  <c:v>PROGRAMMAZIONE</c:v>
                </c:pt>
                <c:pt idx="1">
                  <c:v>PROGETTAZIONE</c:v>
                </c:pt>
                <c:pt idx="2">
                  <c:v>PROCEDURA APPALTO</c:v>
                </c:pt>
                <c:pt idx="3">
                  <c:v>ESECUZIONE</c:v>
                </c:pt>
                <c:pt idx="4">
                  <c:v>ULTIMAZIONE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5"/>
                <c:pt idx="0">
                  <c:v>0</c:v>
                </c:pt>
                <c:pt idx="1">
                  <c:v>27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gapWidth val="219"/>
        <c:overlap val="-27"/>
        <c:axId val="259364"/>
        <c:axId val="88982263"/>
      </c:barChart>
      <c:catAx>
        <c:axId val="2593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88982263"/>
        <c:crosses val="autoZero"/>
        <c:auto val="1"/>
        <c:lblAlgn val="ctr"/>
        <c:lblOffset val="100"/>
        <c:noMultiLvlLbl val="0"/>
      </c:catAx>
      <c:valAx>
        <c:axId val="88982263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259364"/>
        <c:crosses val="autoZero"/>
        <c:crossBetween val="between"/>
      </c:valAx>
      <c:spPr>
        <a:solidFill>
          <a:srgbClr val="f2f2f2"/>
        </a:solidFill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000000"/>
      </a:solidFill>
      <a:round/>
    </a:ln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US" sz="12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en-US" sz="1200" spc="-1" strike="noStrike">
                <a:solidFill>
                  <a:srgbClr val="000000"/>
                </a:solidFill>
                <a:latin typeface="Calibri"/>
              </a:rPr>
              <a:t>NUMERO INTERVENTI SECONDO LA FASE DI ATTUAZIONE - 
PINQuA “Ricami urbani” (15 interventi)</a:t>
            </a:r>
          </a:p>
        </c:rich>
      </c:tx>
      <c:overlay val="0"/>
      <c:spPr>
        <a:solidFill>
          <a:srgbClr val="ffffff"/>
        </a:solidFill>
        <a:ln w="1260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Colonna B</c:v>
                </c:pt>
              </c:strCache>
            </c:strRef>
          </c:tx>
          <c:spPr>
            <a:solidFill>
              <a:srgbClr val="f2dde8"/>
            </a:solidFill>
            <a:ln w="0"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spPr>
              <a:solidFill>
                <a:srgbClr val="f2dde8"/>
              </a:solidFill>
              <a:ln w="0">
                <a:solidFill>
                  <a:srgbClr val="000000"/>
                </a:solidFill>
              </a:ln>
            </c:spPr>
          </c:dPt>
          <c:dPt>
            <c:idx val="1"/>
            <c:invertIfNegative val="0"/>
            <c:spPr>
              <a:solidFill>
                <a:srgbClr val="f2dde8"/>
              </a:solidFill>
              <a:ln w="0">
                <a:solidFill>
                  <a:srgbClr val="000000"/>
                </a:solidFill>
              </a:ln>
            </c:spPr>
          </c:dPt>
          <c:dLbls>
            <c:numFmt formatCode="General" sourceLinked="0"/>
            <c:dLbl>
              <c:idx val="0"/>
              <c:numFmt formatCode="General" sourceLinked="0"/>
              <c:txPr>
                <a:bodyPr wrap="square"/>
                <a:lstStyle/>
                <a:p>
                  <a:pPr>
                    <a:defRPr b="0" sz="12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"/>
              <c:numFmt formatCode="General" sourceLinked="0"/>
              <c:txPr>
                <a:bodyPr wrap="square"/>
                <a:lstStyle/>
                <a:p>
                  <a:pPr>
                    <a:defRPr b="0" sz="12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200" spc="-1" strike="noStrike">
                    <a:solidFill>
                      <a:srgbClr val="40404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categories</c:f>
              <c:strCache>
                <c:ptCount val="5"/>
                <c:pt idx="0">
                  <c:v>PROGRAMMAZIONE</c:v>
                </c:pt>
                <c:pt idx="1">
                  <c:v>PROGETTAZIONE</c:v>
                </c:pt>
                <c:pt idx="2">
                  <c:v>PROCEDURA APPALTO</c:v>
                </c:pt>
                <c:pt idx="3">
                  <c:v>ESECUZIONE</c:v>
                </c:pt>
                <c:pt idx="4">
                  <c:v>ULTIMAZIONE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5"/>
                <c:pt idx="0">
                  <c:v>0</c:v>
                </c:pt>
                <c:pt idx="1">
                  <c:v>11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gapWidth val="219"/>
        <c:overlap val="-27"/>
        <c:axId val="23794525"/>
        <c:axId val="41728826"/>
      </c:barChart>
      <c:catAx>
        <c:axId val="2379452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1728826"/>
        <c:crosses val="autoZero"/>
        <c:auto val="1"/>
        <c:lblAlgn val="ctr"/>
        <c:lblOffset val="100"/>
        <c:noMultiLvlLbl val="0"/>
      </c:catAx>
      <c:valAx>
        <c:axId val="4172882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23794525"/>
        <c:crosses val="autoZero"/>
        <c:crossBetween val="between"/>
      </c:valAx>
      <c:spPr>
        <a:solidFill>
          <a:srgbClr val="f2f2f2"/>
        </a:solidFill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000000"/>
      </a:solidFill>
      <a:round/>
    </a:ln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it-IT" sz="12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it-IT" sz="1200" spc="-1" strike="noStrike">
                <a:solidFill>
                  <a:srgbClr val="000000"/>
                </a:solidFill>
                <a:latin typeface="Calibri"/>
              </a:rPr>
              <a:t>SITUAZIONE PROCEDURE D'APPALTO - 
PIU' Piano Integrato Urbano della Città di Torino (36 interventi)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50"/>
      <c:rotY val="50"/>
      <c:rAngAx val="0"/>
      <c:perspective val="0"/>
    </c:view3D>
    <c:floor>
      <c:spPr>
        <a:solidFill>
          <a:srgbClr val="d9d9d9"/>
        </a:solidFill>
        <a:ln w="0">
          <a:noFill/>
        </a:ln>
      </c:spPr>
    </c:floor>
    <c:sideWall>
      <c:spPr>
        <a:solidFill>
          <a:srgbClr val="d9d9d9"/>
        </a:solidFill>
        <a:ln w="0">
          <a:noFill/>
        </a:ln>
      </c:spPr>
    </c:sideWall>
    <c:backWall>
      <c:spPr>
        <a:solidFill>
          <a:srgbClr val="d9d9d9"/>
        </a:solidFill>
        <a:ln w="0">
          <a:noFill/>
        </a:ln>
      </c:spPr>
    </c:backWall>
    <c:plotArea>
      <c:pie3DChart>
        <c:varyColors val="1"/>
        <c:ser>
          <c:idx val="0"/>
          <c:order val="0"/>
          <c:tx>
            <c:strRef>
              <c:f>label 0</c:f>
              <c:strCache>
                <c:ptCount val="1"/>
                <c:pt idx="0">
                  <c:v>Colonna B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explosion val="0"/>
          <c:dPt>
            <c:idx val="0"/>
            <c:spPr>
              <a:solidFill>
                <a:srgbClr val="4472c4"/>
              </a:solidFill>
              <a:ln w="25560">
                <a:solidFill>
                  <a:srgbClr val="000000"/>
                </a:solidFill>
                <a:round/>
              </a:ln>
            </c:spPr>
          </c:dPt>
          <c:dPt>
            <c:idx val="1"/>
            <c:spPr>
              <a:solidFill>
                <a:srgbClr val="ed7d31"/>
              </a:solidFill>
              <a:ln w="2556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ffd320"/>
              </a:solidFill>
              <a:ln w="0">
                <a:noFill/>
              </a:ln>
            </c:spPr>
          </c:dPt>
          <c:dLbls>
            <c:numFmt formatCode="General" sourceLinked="0"/>
            <c:dLbl>
              <c:idx val="0"/>
              <c:numFmt formatCode="General" sourceLinked="0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"/>
              <c:numFmt formatCode="General" sourceLinked="0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"/>
              <c:numFmt formatCode="General" sourceLinked="0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</c:dLbls>
          <c:cat>
            <c:strRef>
              <c:f>categories</c:f>
              <c:strCache>
                <c:ptCount val="3"/>
                <c:pt idx="0">
                  <c:v>GARA AVVIATA</c:v>
                </c:pt>
                <c:pt idx="1">
                  <c:v>GARA AGGIUDICATA</c:v>
                </c:pt>
                <c:pt idx="2">
                  <c:v>GARA DA AVVIARE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3"/>
                <c:pt idx="0">
                  <c:v>0</c:v>
                </c:pt>
                <c:pt idx="1">
                  <c:v>31</c:v>
                </c:pt>
                <c:pt idx="2">
                  <c:v>5</c:v>
                </c:pt>
              </c:numCache>
            </c:numRef>
          </c:val>
        </c:ser>
      </c:pie3DChart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12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000000"/>
      </a:solidFill>
      <a:round/>
    </a:ln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it-IT" sz="12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it-IT" sz="1200" spc="-1" strike="noStrike">
                <a:solidFill>
                  <a:srgbClr val="000000"/>
                </a:solidFill>
                <a:latin typeface="Calibri"/>
              </a:rPr>
              <a:t>SITUAZIONE PROCEDURE D'APPALTO - 
PINQuA “resiDenza-resiLIenza” (35 interventi)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50"/>
      <c:rotY val="50"/>
      <c:rAngAx val="0"/>
      <c:perspective val="0"/>
    </c:view3D>
    <c:floor>
      <c:spPr>
        <a:solidFill>
          <a:srgbClr val="d9d9d9"/>
        </a:solidFill>
        <a:ln w="0">
          <a:noFill/>
        </a:ln>
      </c:spPr>
    </c:floor>
    <c:sideWall>
      <c:spPr>
        <a:solidFill>
          <a:srgbClr val="d9d9d9"/>
        </a:solidFill>
        <a:ln w="0">
          <a:noFill/>
        </a:ln>
      </c:spPr>
    </c:sideWall>
    <c:backWall>
      <c:spPr>
        <a:solidFill>
          <a:srgbClr val="d9d9d9"/>
        </a:solidFill>
        <a:ln w="0">
          <a:noFill/>
        </a:ln>
      </c:spPr>
    </c:backWall>
    <c:plotArea>
      <c:pie3DChart>
        <c:varyColors val="1"/>
        <c:ser>
          <c:idx val="0"/>
          <c:order val="0"/>
          <c:tx>
            <c:strRef>
              <c:f>label 0</c:f>
              <c:strCache>
                <c:ptCount val="1"/>
                <c:pt idx="0">
                  <c:v>Colonna B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explosion val="0"/>
          <c:dPt>
            <c:idx val="0"/>
            <c:spPr>
              <a:solidFill>
                <a:srgbClr val="4472c4"/>
              </a:solidFill>
              <a:ln w="25560">
                <a:solidFill>
                  <a:srgbClr val="000000"/>
                </a:solidFill>
                <a:round/>
              </a:ln>
            </c:spPr>
          </c:dPt>
          <c:dPt>
            <c:idx val="1"/>
            <c:spPr>
              <a:solidFill>
                <a:srgbClr val="ed7d31"/>
              </a:solidFill>
              <a:ln w="2556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ffd320"/>
              </a:solidFill>
              <a:ln w="0">
                <a:noFill/>
              </a:ln>
            </c:spPr>
          </c:dPt>
          <c:dLbls>
            <c:numFmt formatCode="General" sourceLinked="0"/>
            <c:dLbl>
              <c:idx val="0"/>
              <c:numFmt formatCode="General" sourceLinked="0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"/>
              <c:numFmt formatCode="General" sourceLinked="0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"/>
              <c:numFmt formatCode="General" sourceLinked="0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</c:dLbls>
          <c:cat>
            <c:strRef>
              <c:f>categories</c:f>
              <c:strCache>
                <c:ptCount val="3"/>
                <c:pt idx="0">
                  <c:v>GARA AVVIATA</c:v>
                </c:pt>
                <c:pt idx="1">
                  <c:v>GARA AGGIUDICATA</c:v>
                </c:pt>
                <c:pt idx="2">
                  <c:v>GARA DA AVVIARE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27</c:v>
                </c:pt>
              </c:numCache>
            </c:numRef>
          </c:val>
        </c:ser>
      </c:pie3DChart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12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000000"/>
      </a:solidFill>
      <a:round/>
    </a:ln>
  </c:spPr>
</c:chartSpace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Relationship Id="rId3" Type="http://schemas.openxmlformats.org/officeDocument/2006/relationships/image" Target="../media/image2.png"/><Relationship Id="rId4" Type="http://schemas.openxmlformats.org/officeDocument/2006/relationships/chart" Target="../charts/chart2.xml"/><Relationship Id="rId5" Type="http://schemas.openxmlformats.org/officeDocument/2006/relationships/image" Target="../media/image3.wmf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5.png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image" Target="../media/image6.wmf"/><Relationship Id="rId6" Type="http://schemas.openxmlformats.org/officeDocument/2006/relationships/chart" Target="../charts/chart5.xml"/><Relationship Id="rId7" Type="http://schemas.openxmlformats.org/officeDocument/2006/relationships/chart" Target="../charts/chart6.xml"/><Relationship Id="rId8" Type="http://schemas.openxmlformats.org/officeDocument/2006/relationships/chart" Target="../charts/chart7.xml"/><Relationship Id="rId9" Type="http://schemas.openxmlformats.org/officeDocument/2006/relationships/chart" Target="../charts/chart8.xml"/><Relationship Id="rId10" Type="http://schemas.openxmlformats.org/officeDocument/2006/relationships/chart" Target="../charts/chart9.xml"/><Relationship Id="rId11" Type="http://schemas.openxmlformats.org/officeDocument/2006/relationships/chart" Target="../charts/chart10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<Relationship Id="rId3" Type="http://schemas.openxmlformats.org/officeDocument/2006/relationships/chart" Target="../charts/chart11.xml"/><Relationship Id="rId4" Type="http://schemas.openxmlformats.org/officeDocument/2006/relationships/image" Target="../media/image9.wmf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0.png"/><Relationship Id="rId2" Type="http://schemas.openxmlformats.org/officeDocument/2006/relationships/image" Target="../media/image11.wmf"/><Relationship Id="rId3" Type="http://schemas.openxmlformats.org/officeDocument/2006/relationships/image" Target="../media/image12.png"/><Relationship Id="rId4" Type="http://schemas.openxmlformats.org/officeDocument/2006/relationships/chart" Target="../charts/chart12.xml"/><Relationship Id="rId5" Type="http://schemas.openxmlformats.org/officeDocument/2006/relationships/chart" Target="../charts/chart13.xml"/><Relationship Id="rId6" Type="http://schemas.openxmlformats.org/officeDocument/2006/relationships/chart" Target="../charts/chart14.xml"/><Relationship Id="rId7" Type="http://schemas.openxmlformats.org/officeDocument/2006/relationships/chart" Target="../charts/chart1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370080</xdr:colOff>
      <xdr:row>19</xdr:row>
      <xdr:rowOff>47520</xdr:rowOff>
    </xdr:from>
    <xdr:to>
      <xdr:col>4</xdr:col>
      <xdr:colOff>2084040</xdr:colOff>
      <xdr:row>46</xdr:row>
      <xdr:rowOff>24480</xdr:rowOff>
    </xdr:to>
    <xdr:graphicFrame>
      <xdr:nvGraphicFramePr>
        <xdr:cNvPr id="0" name="Grafico 3"/>
        <xdr:cNvGraphicFramePr/>
      </xdr:nvGraphicFramePr>
      <xdr:xfrm>
        <a:off x="1270800" y="5594040"/>
        <a:ext cx="6904080" cy="4505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51480</xdr:colOff>
      <xdr:row>1</xdr:row>
      <xdr:rowOff>55440</xdr:rowOff>
    </xdr:from>
    <xdr:to>
      <xdr:col>3</xdr:col>
      <xdr:colOff>912960</xdr:colOff>
      <xdr:row>2</xdr:row>
      <xdr:rowOff>241920</xdr:rowOff>
    </xdr:to>
    <xdr:pic>
      <xdr:nvPicPr>
        <xdr:cNvPr id="1" name="Immagine 4" descr=""/>
        <xdr:cNvPicPr/>
      </xdr:nvPicPr>
      <xdr:blipFill>
        <a:blip r:embed="rId2"/>
        <a:stretch/>
      </xdr:blipFill>
      <xdr:spPr>
        <a:xfrm>
          <a:off x="952200" y="245880"/>
          <a:ext cx="1314360" cy="558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2123280</xdr:colOff>
      <xdr:row>1</xdr:row>
      <xdr:rowOff>138600</xdr:rowOff>
    </xdr:from>
    <xdr:to>
      <xdr:col>8</xdr:col>
      <xdr:colOff>605880</xdr:colOff>
      <xdr:row>2</xdr:row>
      <xdr:rowOff>104040</xdr:rowOff>
    </xdr:to>
    <xdr:pic>
      <xdr:nvPicPr>
        <xdr:cNvPr id="2" name="Elemento grafico 1" descr=""/>
        <xdr:cNvPicPr/>
      </xdr:nvPicPr>
      <xdr:blipFill>
        <a:blip r:embed="rId3"/>
        <a:stretch/>
      </xdr:blipFill>
      <xdr:spPr>
        <a:xfrm>
          <a:off x="8214120" y="329040"/>
          <a:ext cx="2639880" cy="336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781560</xdr:colOff>
      <xdr:row>54</xdr:row>
      <xdr:rowOff>107640</xdr:rowOff>
    </xdr:from>
    <xdr:to>
      <xdr:col>9</xdr:col>
      <xdr:colOff>900000</xdr:colOff>
      <xdr:row>87</xdr:row>
      <xdr:rowOff>81000</xdr:rowOff>
    </xdr:to>
    <xdr:graphicFrame>
      <xdr:nvGraphicFramePr>
        <xdr:cNvPr id="3" name="Grafico 6"/>
        <xdr:cNvGraphicFramePr/>
      </xdr:nvGraphicFramePr>
      <xdr:xfrm>
        <a:off x="2135160" y="11483640"/>
        <a:ext cx="10118520" cy="5184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twoCell">
    <xdr:from>
      <xdr:col>1</xdr:col>
      <xdr:colOff>123840</xdr:colOff>
      <xdr:row>0</xdr:row>
      <xdr:rowOff>66240</xdr:rowOff>
    </xdr:from>
    <xdr:to>
      <xdr:col>10</xdr:col>
      <xdr:colOff>210240</xdr:colOff>
      <xdr:row>91</xdr:row>
      <xdr:rowOff>106200</xdr:rowOff>
    </xdr:to>
    <xdr:sp>
      <xdr:nvSpPr>
        <xdr:cNvPr id="4" name="Rettangolo 1"/>
        <xdr:cNvSpPr/>
      </xdr:nvSpPr>
      <xdr:spPr>
        <a:xfrm>
          <a:off x="752400" y="66240"/>
          <a:ext cx="12929760" cy="17276760"/>
        </a:xfrm>
        <a:prstGeom prst="rect">
          <a:avLst/>
        </a:prstGeom>
        <a:noFill/>
        <a:ln w="76200">
          <a:solidFill>
            <a:srgbClr val="548235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8</xdr:col>
      <xdr:colOff>659160</xdr:colOff>
      <xdr:row>1</xdr:row>
      <xdr:rowOff>66600</xdr:rowOff>
    </xdr:from>
    <xdr:to>
      <xdr:col>10</xdr:col>
      <xdr:colOff>47520</xdr:colOff>
      <xdr:row>2</xdr:row>
      <xdr:rowOff>316800</xdr:rowOff>
    </xdr:to>
    <xdr:pic>
      <xdr:nvPicPr>
        <xdr:cNvPr id="5" name="Immagine 5" descr=""/>
        <xdr:cNvPicPr/>
      </xdr:nvPicPr>
      <xdr:blipFill>
        <a:blip r:embed="rId5"/>
        <a:stretch/>
      </xdr:blipFill>
      <xdr:spPr>
        <a:xfrm>
          <a:off x="10907280" y="257040"/>
          <a:ext cx="2612160" cy="621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326520</xdr:colOff>
      <xdr:row>1</xdr:row>
      <xdr:rowOff>80280</xdr:rowOff>
    </xdr:from>
    <xdr:to>
      <xdr:col>2</xdr:col>
      <xdr:colOff>395640</xdr:colOff>
      <xdr:row>3</xdr:row>
      <xdr:rowOff>1800</xdr:rowOff>
    </xdr:to>
    <xdr:pic>
      <xdr:nvPicPr>
        <xdr:cNvPr id="6" name="Immagine 2" descr=""/>
        <xdr:cNvPicPr/>
      </xdr:nvPicPr>
      <xdr:blipFill>
        <a:blip r:embed="rId1"/>
        <a:stretch/>
      </xdr:blipFill>
      <xdr:spPr>
        <a:xfrm>
          <a:off x="447120" y="270720"/>
          <a:ext cx="1520640" cy="664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396000</xdr:colOff>
      <xdr:row>1</xdr:row>
      <xdr:rowOff>143640</xdr:rowOff>
    </xdr:from>
    <xdr:to>
      <xdr:col>9</xdr:col>
      <xdr:colOff>700920</xdr:colOff>
      <xdr:row>2</xdr:row>
      <xdr:rowOff>132120</xdr:rowOff>
    </xdr:to>
    <xdr:pic>
      <xdr:nvPicPr>
        <xdr:cNvPr id="7" name="Elemento grafico 4" descr=""/>
        <xdr:cNvPicPr/>
      </xdr:nvPicPr>
      <xdr:blipFill>
        <a:blip r:embed="rId2"/>
        <a:stretch/>
      </xdr:blipFill>
      <xdr:spPr>
        <a:xfrm>
          <a:off x="8592480" y="334080"/>
          <a:ext cx="2965320" cy="36000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187920</xdr:colOff>
      <xdr:row>0</xdr:row>
      <xdr:rowOff>83880</xdr:rowOff>
    </xdr:from>
    <xdr:to>
      <xdr:col>12</xdr:col>
      <xdr:colOff>45720</xdr:colOff>
      <xdr:row>97</xdr:row>
      <xdr:rowOff>186840</xdr:rowOff>
    </xdr:to>
    <xdr:sp>
      <xdr:nvSpPr>
        <xdr:cNvPr id="8" name="Rettangolo 2"/>
        <xdr:cNvSpPr/>
      </xdr:nvSpPr>
      <xdr:spPr>
        <a:xfrm>
          <a:off x="308520" y="83880"/>
          <a:ext cx="14001840" cy="19740240"/>
        </a:xfrm>
        <a:prstGeom prst="rect">
          <a:avLst/>
        </a:prstGeom>
        <a:noFill/>
        <a:ln w="76200">
          <a:solidFill>
            <a:srgbClr val="548235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4</xdr:col>
      <xdr:colOff>533160</xdr:colOff>
      <xdr:row>3</xdr:row>
      <xdr:rowOff>28440</xdr:rowOff>
    </xdr:from>
    <xdr:to>
      <xdr:col>8</xdr:col>
      <xdr:colOff>730080</xdr:colOff>
      <xdr:row>11</xdr:row>
      <xdr:rowOff>143280</xdr:rowOff>
    </xdr:to>
    <xdr:sp>
      <xdr:nvSpPr>
        <xdr:cNvPr id="9" name="CasellaDiTesto 1"/>
        <xdr:cNvSpPr/>
      </xdr:nvSpPr>
      <xdr:spPr>
        <a:xfrm>
          <a:off x="4857840" y="961560"/>
          <a:ext cx="5197680" cy="19436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400" spc="-1" strike="noStrike">
              <a:solidFill>
                <a:srgbClr val="000000"/>
              </a:solidFill>
              <a:latin typeface="Calibri"/>
            </a:rPr>
            <a:t>LEGENDA FASE DI ATTUAZIONE</a:t>
          </a:r>
          <a:endParaRPr b="0" lang="it-IT" sz="14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it-IT" sz="1400" spc="-1" strike="noStrike">
            <a:latin typeface="Times New Roman"/>
          </a:endParaRPr>
        </a:p>
        <a:p>
          <a:pPr>
            <a:lnSpc>
              <a:spcPct val="100000"/>
            </a:lnSpc>
            <a:spcBef>
              <a:spcPts val="601"/>
            </a:spcBef>
          </a:pPr>
          <a:r>
            <a:rPr b="1" lang="it-IT" sz="1200" spc="-1" strike="noStrike">
              <a:solidFill>
                <a:srgbClr val="000000"/>
              </a:solidFill>
              <a:latin typeface="Calibri"/>
            </a:rPr>
            <a:t>PROGRAMMAZIONE </a:t>
          </a:r>
          <a:r>
            <a:rPr b="0" lang="it-IT" sz="1200" spc="-1" strike="noStrike">
              <a:solidFill>
                <a:srgbClr val="000000"/>
              </a:solidFill>
              <a:latin typeface="Calibri"/>
            </a:rPr>
            <a:t>– interventi senza un  livello minimo di progettazione, ma candidati</a:t>
          </a:r>
          <a:endParaRPr b="0" lang="it-IT" sz="1200" spc="-1" strike="noStrike">
            <a:latin typeface="Times New Roman"/>
          </a:endParaRPr>
        </a:p>
        <a:p>
          <a:pPr>
            <a:lnSpc>
              <a:spcPct val="100000"/>
            </a:lnSpc>
            <a:spcBef>
              <a:spcPts val="601"/>
            </a:spcBef>
          </a:pPr>
          <a:r>
            <a:rPr b="1" lang="it-IT" sz="1200" spc="-1" strike="noStrike">
              <a:solidFill>
                <a:srgbClr val="000000"/>
              </a:solidFill>
              <a:latin typeface="Calibri"/>
            </a:rPr>
            <a:t>PROGETTAZIONE</a:t>
          </a:r>
          <a:r>
            <a:rPr b="0" lang="it-IT" sz="1200" spc="-1" strike="noStrike">
              <a:solidFill>
                <a:srgbClr val="000000"/>
              </a:solidFill>
              <a:latin typeface="Calibri"/>
            </a:rPr>
            <a:t> – interventi con un livello minimo di progettazione</a:t>
          </a:r>
          <a:endParaRPr b="0" lang="it-IT" sz="1200" spc="-1" strike="noStrike">
            <a:latin typeface="Times New Roman"/>
          </a:endParaRPr>
        </a:p>
        <a:p>
          <a:pPr>
            <a:lnSpc>
              <a:spcPct val="100000"/>
            </a:lnSpc>
            <a:spcBef>
              <a:spcPts val="601"/>
            </a:spcBef>
          </a:pPr>
          <a:r>
            <a:rPr b="1" lang="it-IT" sz="1200" spc="-1" strike="noStrike">
              <a:solidFill>
                <a:srgbClr val="000000"/>
              </a:solidFill>
              <a:latin typeface="Calibri"/>
            </a:rPr>
            <a:t>PROCEDURA APPALTO</a:t>
          </a:r>
          <a:r>
            <a:rPr b="0" lang="it-IT" sz="1200" spc="-1" strike="noStrike">
              <a:solidFill>
                <a:srgbClr val="000000"/>
              </a:solidFill>
              <a:latin typeface="Calibri"/>
            </a:rPr>
            <a:t> – interventi la cui procedura di appalto lavori è avviata</a:t>
          </a:r>
          <a:endParaRPr b="0" lang="it-IT" sz="1200" spc="-1" strike="noStrike">
            <a:latin typeface="Times New Roman"/>
          </a:endParaRPr>
        </a:p>
        <a:p>
          <a:pPr>
            <a:lnSpc>
              <a:spcPct val="100000"/>
            </a:lnSpc>
            <a:spcBef>
              <a:spcPts val="601"/>
            </a:spcBef>
          </a:pPr>
          <a:r>
            <a:rPr b="1" lang="it-IT" sz="1200" spc="-1" strike="noStrike">
              <a:solidFill>
                <a:srgbClr val="000000"/>
              </a:solidFill>
              <a:latin typeface="Calibri"/>
            </a:rPr>
            <a:t>ESECUZIONE</a:t>
          </a:r>
          <a:r>
            <a:rPr b="0" lang="it-IT" sz="1200" spc="-1" strike="noStrike">
              <a:solidFill>
                <a:srgbClr val="000000"/>
              </a:solidFill>
              <a:latin typeface="Calibri"/>
            </a:rPr>
            <a:t> – interventi giunti ad aggiudicazione e/o con lavori avviati</a:t>
          </a:r>
          <a:endParaRPr b="0" lang="it-IT" sz="1200" spc="-1" strike="noStrike">
            <a:latin typeface="Times New Roman"/>
          </a:endParaRPr>
        </a:p>
        <a:p>
          <a:pPr>
            <a:lnSpc>
              <a:spcPct val="100000"/>
            </a:lnSpc>
            <a:spcBef>
              <a:spcPts val="601"/>
            </a:spcBef>
          </a:pPr>
          <a:r>
            <a:rPr b="1" lang="it-IT" sz="1200" spc="-1" strike="noStrike">
              <a:solidFill>
                <a:srgbClr val="000000"/>
              </a:solidFill>
              <a:latin typeface="Calibri"/>
            </a:rPr>
            <a:t>ULTIMAZIONE</a:t>
          </a:r>
          <a:r>
            <a:rPr b="0" lang="it-IT" sz="1200" spc="-1" strike="noStrike">
              <a:solidFill>
                <a:srgbClr val="000000"/>
              </a:solidFill>
              <a:latin typeface="Calibri"/>
            </a:rPr>
            <a:t> – interventi conclusi e/o collaudati</a:t>
          </a:r>
          <a:endParaRPr b="0" lang="it-IT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573120</xdr:colOff>
      <xdr:row>12</xdr:row>
      <xdr:rowOff>45720</xdr:rowOff>
    </xdr:from>
    <xdr:to>
      <xdr:col>5</xdr:col>
      <xdr:colOff>980280</xdr:colOff>
      <xdr:row>32</xdr:row>
      <xdr:rowOff>129240</xdr:rowOff>
    </xdr:to>
    <xdr:graphicFrame>
      <xdr:nvGraphicFramePr>
        <xdr:cNvPr id="10" name="Grafico 2"/>
        <xdr:cNvGraphicFramePr/>
      </xdr:nvGraphicFramePr>
      <xdr:xfrm>
        <a:off x="693720" y="2970360"/>
        <a:ext cx="5881320" cy="4070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603720</xdr:colOff>
      <xdr:row>13</xdr:row>
      <xdr:rowOff>142920</xdr:rowOff>
    </xdr:from>
    <xdr:to>
      <xdr:col>10</xdr:col>
      <xdr:colOff>1142640</xdr:colOff>
      <xdr:row>31</xdr:row>
      <xdr:rowOff>168120</xdr:rowOff>
    </xdr:to>
    <xdr:graphicFrame>
      <xdr:nvGraphicFramePr>
        <xdr:cNvPr id="11" name="Grafico 8"/>
        <xdr:cNvGraphicFramePr/>
      </xdr:nvGraphicFramePr>
      <xdr:xfrm>
        <a:off x="7630920" y="3230280"/>
        <a:ext cx="5880600" cy="3573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9</xdr:col>
      <xdr:colOff>696960</xdr:colOff>
      <xdr:row>1</xdr:row>
      <xdr:rowOff>92520</xdr:rowOff>
    </xdr:from>
    <xdr:to>
      <xdr:col>11</xdr:col>
      <xdr:colOff>388080</xdr:colOff>
      <xdr:row>2</xdr:row>
      <xdr:rowOff>342720</xdr:rowOff>
    </xdr:to>
    <xdr:pic>
      <xdr:nvPicPr>
        <xdr:cNvPr id="12" name="Immagine 6" descr=""/>
        <xdr:cNvPicPr/>
      </xdr:nvPicPr>
      <xdr:blipFill>
        <a:blip r:embed="rId5"/>
        <a:stretch/>
      </xdr:blipFill>
      <xdr:spPr>
        <a:xfrm>
          <a:off x="11553840" y="282960"/>
          <a:ext cx="2613600" cy="62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563040</xdr:colOff>
      <xdr:row>33</xdr:row>
      <xdr:rowOff>25920</xdr:rowOff>
    </xdr:from>
    <xdr:to>
      <xdr:col>5</xdr:col>
      <xdr:colOff>970200</xdr:colOff>
      <xdr:row>53</xdr:row>
      <xdr:rowOff>124560</xdr:rowOff>
    </xdr:to>
    <xdr:graphicFrame>
      <xdr:nvGraphicFramePr>
        <xdr:cNvPr id="13" name="Grafico 10"/>
        <xdr:cNvGraphicFramePr/>
      </xdr:nvGraphicFramePr>
      <xdr:xfrm>
        <a:off x="683640" y="7214040"/>
        <a:ext cx="5881320" cy="4070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576360</xdr:colOff>
      <xdr:row>54</xdr:row>
      <xdr:rowOff>115560</xdr:rowOff>
    </xdr:from>
    <xdr:to>
      <xdr:col>5</xdr:col>
      <xdr:colOff>983520</xdr:colOff>
      <xdr:row>75</xdr:row>
      <xdr:rowOff>128520</xdr:rowOff>
    </xdr:to>
    <xdr:graphicFrame>
      <xdr:nvGraphicFramePr>
        <xdr:cNvPr id="14" name="Grafico 11"/>
        <xdr:cNvGraphicFramePr/>
      </xdr:nvGraphicFramePr>
      <xdr:xfrm>
        <a:off x="696960" y="11466000"/>
        <a:ext cx="5881320" cy="4070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602280</xdr:colOff>
      <xdr:row>75</xdr:row>
      <xdr:rowOff>162000</xdr:rowOff>
    </xdr:from>
    <xdr:to>
      <xdr:col>5</xdr:col>
      <xdr:colOff>1009440</xdr:colOff>
      <xdr:row>97</xdr:row>
      <xdr:rowOff>3240</xdr:rowOff>
    </xdr:to>
    <xdr:graphicFrame>
      <xdr:nvGraphicFramePr>
        <xdr:cNvPr id="15" name="Grafico 12"/>
        <xdr:cNvGraphicFramePr/>
      </xdr:nvGraphicFramePr>
      <xdr:xfrm>
        <a:off x="722880" y="15570000"/>
        <a:ext cx="5881320" cy="4070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6</xdr:col>
      <xdr:colOff>623520</xdr:colOff>
      <xdr:row>33</xdr:row>
      <xdr:rowOff>205920</xdr:rowOff>
    </xdr:from>
    <xdr:to>
      <xdr:col>10</xdr:col>
      <xdr:colOff>1162440</xdr:colOff>
      <xdr:row>51</xdr:row>
      <xdr:rowOff>188280</xdr:rowOff>
    </xdr:to>
    <xdr:graphicFrame>
      <xdr:nvGraphicFramePr>
        <xdr:cNvPr id="16" name="Grafico 13"/>
        <xdr:cNvGraphicFramePr/>
      </xdr:nvGraphicFramePr>
      <xdr:xfrm>
        <a:off x="7650720" y="7394040"/>
        <a:ext cx="5880600" cy="3573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587520</xdr:colOff>
      <xdr:row>56</xdr:row>
      <xdr:rowOff>14040</xdr:rowOff>
    </xdr:from>
    <xdr:to>
      <xdr:col>10</xdr:col>
      <xdr:colOff>1126440</xdr:colOff>
      <xdr:row>74</xdr:row>
      <xdr:rowOff>101160</xdr:rowOff>
    </xdr:to>
    <xdr:graphicFrame>
      <xdr:nvGraphicFramePr>
        <xdr:cNvPr id="17" name="Grafico 14"/>
        <xdr:cNvGraphicFramePr/>
      </xdr:nvGraphicFramePr>
      <xdr:xfrm>
        <a:off x="7614720" y="11745360"/>
        <a:ext cx="5880600" cy="3573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6</xdr:col>
      <xdr:colOff>556920</xdr:colOff>
      <xdr:row>77</xdr:row>
      <xdr:rowOff>81360</xdr:rowOff>
    </xdr:from>
    <xdr:to>
      <xdr:col>10</xdr:col>
      <xdr:colOff>1095840</xdr:colOff>
      <xdr:row>95</xdr:row>
      <xdr:rowOff>187920</xdr:rowOff>
    </xdr:to>
    <xdr:graphicFrame>
      <xdr:nvGraphicFramePr>
        <xdr:cNvPr id="18" name="Grafico 15"/>
        <xdr:cNvGraphicFramePr/>
      </xdr:nvGraphicFramePr>
      <xdr:xfrm>
        <a:off x="7584120" y="15870600"/>
        <a:ext cx="5880600" cy="3573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368280</xdr:colOff>
      <xdr:row>0</xdr:row>
      <xdr:rowOff>295920</xdr:rowOff>
    </xdr:from>
    <xdr:to>
      <xdr:col>2</xdr:col>
      <xdr:colOff>1255680</xdr:colOff>
      <xdr:row>2</xdr:row>
      <xdr:rowOff>185760</xdr:rowOff>
    </xdr:to>
    <xdr:pic>
      <xdr:nvPicPr>
        <xdr:cNvPr id="19" name="Immagine 3" descr=""/>
        <xdr:cNvPicPr/>
      </xdr:nvPicPr>
      <xdr:blipFill>
        <a:blip r:embed="rId1"/>
        <a:stretch/>
      </xdr:blipFill>
      <xdr:spPr>
        <a:xfrm>
          <a:off x="996840" y="295920"/>
          <a:ext cx="1339920" cy="585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1068480</xdr:colOff>
      <xdr:row>1</xdr:row>
      <xdr:rowOff>24120</xdr:rowOff>
    </xdr:from>
    <xdr:to>
      <xdr:col>7</xdr:col>
      <xdr:colOff>1347480</xdr:colOff>
      <xdr:row>1</xdr:row>
      <xdr:rowOff>277560</xdr:rowOff>
    </xdr:to>
    <xdr:pic>
      <xdr:nvPicPr>
        <xdr:cNvPr id="20" name="Elemento grafico 3" descr=""/>
        <xdr:cNvPicPr/>
      </xdr:nvPicPr>
      <xdr:blipFill>
        <a:blip r:embed="rId2"/>
        <a:stretch/>
      </xdr:blipFill>
      <xdr:spPr>
        <a:xfrm>
          <a:off x="7673040" y="347760"/>
          <a:ext cx="2103840" cy="25344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214200</xdr:colOff>
      <xdr:row>0</xdr:row>
      <xdr:rowOff>142560</xdr:rowOff>
    </xdr:from>
    <xdr:to>
      <xdr:col>9</xdr:col>
      <xdr:colOff>492480</xdr:colOff>
      <xdr:row>75</xdr:row>
      <xdr:rowOff>143280</xdr:rowOff>
    </xdr:to>
    <xdr:sp>
      <xdr:nvSpPr>
        <xdr:cNvPr id="21" name="Rettangolo 4"/>
        <xdr:cNvSpPr/>
      </xdr:nvSpPr>
      <xdr:spPr>
        <a:xfrm>
          <a:off x="842760" y="142560"/>
          <a:ext cx="11002680" cy="15094440"/>
        </a:xfrm>
        <a:prstGeom prst="rect">
          <a:avLst/>
        </a:prstGeom>
        <a:noFill/>
        <a:ln w="76200">
          <a:solidFill>
            <a:srgbClr val="548235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6</xdr:col>
      <xdr:colOff>798840</xdr:colOff>
      <xdr:row>4</xdr:row>
      <xdr:rowOff>230760</xdr:rowOff>
    </xdr:from>
    <xdr:to>
      <xdr:col>8</xdr:col>
      <xdr:colOff>1201320</xdr:colOff>
      <xdr:row>22</xdr:row>
      <xdr:rowOff>230040</xdr:rowOff>
    </xdr:to>
    <xdr:sp>
      <xdr:nvSpPr>
        <xdr:cNvPr id="22" name="CasellaDiTesto 2"/>
        <xdr:cNvSpPr/>
      </xdr:nvSpPr>
      <xdr:spPr>
        <a:xfrm>
          <a:off x="7403400" y="1440360"/>
          <a:ext cx="3890520" cy="34300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Calibri"/>
            </a:rPr>
            <a:t>LEGENDA ZONE OMOGENEE</a:t>
          </a:r>
          <a:endParaRPr b="0" lang="it-IT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it-IT" sz="1200" spc="-1" strike="noStrike">
            <a:latin typeface="Times New Roman"/>
          </a:endParaRPr>
        </a:p>
        <a:p>
          <a:pPr>
            <a:lnSpc>
              <a:spcPct val="150000"/>
            </a:lnSpc>
          </a:pPr>
          <a:r>
            <a:rPr b="1" lang="it-IT" sz="1200" spc="-1" strike="noStrike">
              <a:solidFill>
                <a:srgbClr val="000000"/>
              </a:solidFill>
              <a:latin typeface="Calibri"/>
            </a:rPr>
            <a:t>ZONA 1 </a:t>
          </a:r>
          <a:r>
            <a:rPr b="0" lang="it-IT" sz="1200" spc="-1" strike="noStrike">
              <a:solidFill>
                <a:srgbClr val="000000"/>
              </a:solidFill>
              <a:latin typeface="Calibri"/>
            </a:rPr>
            <a:t>Torino Città</a:t>
          </a:r>
          <a:endParaRPr b="0" lang="it-IT" sz="1200" spc="-1" strike="noStrike">
            <a:latin typeface="Times New Roman"/>
          </a:endParaRPr>
        </a:p>
        <a:p>
          <a:pPr>
            <a:lnSpc>
              <a:spcPct val="150000"/>
            </a:lnSpc>
          </a:pPr>
          <a:r>
            <a:rPr b="1" lang="it-IT" sz="1200" spc="-1" strike="noStrike">
              <a:solidFill>
                <a:srgbClr val="000000"/>
              </a:solidFill>
              <a:latin typeface="Calibri"/>
            </a:rPr>
            <a:t>ZONA 2 </a:t>
          </a:r>
          <a:r>
            <a:rPr b="0" lang="it-IT" sz="1200" spc="-1" strike="noStrike">
              <a:solidFill>
                <a:srgbClr val="000000"/>
              </a:solidFill>
              <a:latin typeface="Calibri"/>
            </a:rPr>
            <a:t>Area Metropolitana Torino Ovest</a:t>
          </a:r>
          <a:endParaRPr b="0" lang="it-IT" sz="1200" spc="-1" strike="noStrike">
            <a:latin typeface="Times New Roman"/>
          </a:endParaRPr>
        </a:p>
        <a:p>
          <a:pPr>
            <a:lnSpc>
              <a:spcPct val="150000"/>
            </a:lnSpc>
          </a:pPr>
          <a:r>
            <a:rPr b="1" lang="it-IT" sz="1200" spc="-1" strike="noStrike">
              <a:solidFill>
                <a:srgbClr val="000000"/>
              </a:solidFill>
              <a:latin typeface="Calibri"/>
            </a:rPr>
            <a:t>ZONA 3 </a:t>
          </a:r>
          <a:r>
            <a:rPr b="0" lang="it-IT" sz="1200" spc="-1" strike="noStrike">
              <a:solidFill>
                <a:srgbClr val="000000"/>
              </a:solidFill>
              <a:latin typeface="Calibri"/>
            </a:rPr>
            <a:t>Area Metropolitana Torino Sud</a:t>
          </a:r>
          <a:endParaRPr b="0" lang="it-IT" sz="1200" spc="-1" strike="noStrike">
            <a:latin typeface="Times New Roman"/>
          </a:endParaRPr>
        </a:p>
        <a:p>
          <a:pPr>
            <a:lnSpc>
              <a:spcPct val="150000"/>
            </a:lnSpc>
          </a:pPr>
          <a:r>
            <a:rPr b="1" lang="it-IT" sz="1200" spc="-1" strike="noStrike">
              <a:solidFill>
                <a:srgbClr val="000000"/>
              </a:solidFill>
              <a:latin typeface="Calibri"/>
            </a:rPr>
            <a:t>ZONA 4 </a:t>
          </a:r>
          <a:r>
            <a:rPr b="0" lang="it-IT" sz="1200" spc="-1" strike="noStrike">
              <a:solidFill>
                <a:srgbClr val="000000"/>
              </a:solidFill>
              <a:latin typeface="Calibri"/>
            </a:rPr>
            <a:t>Area Metropolitana Torino Nord</a:t>
          </a:r>
          <a:endParaRPr b="0" lang="it-IT" sz="1200" spc="-1" strike="noStrike">
            <a:latin typeface="Times New Roman"/>
          </a:endParaRPr>
        </a:p>
        <a:p>
          <a:pPr>
            <a:lnSpc>
              <a:spcPct val="150000"/>
            </a:lnSpc>
          </a:pPr>
          <a:r>
            <a:rPr b="1" lang="it-IT" sz="1200" spc="-1" strike="noStrike">
              <a:solidFill>
                <a:srgbClr val="000000"/>
              </a:solidFill>
              <a:latin typeface="Calibri"/>
            </a:rPr>
            <a:t>ZONA 5 </a:t>
          </a:r>
          <a:r>
            <a:rPr b="0" lang="it-IT" sz="1200" spc="-1" strike="noStrike">
              <a:solidFill>
                <a:srgbClr val="000000"/>
              </a:solidFill>
              <a:latin typeface="Calibri"/>
            </a:rPr>
            <a:t>Pinerolese</a:t>
          </a:r>
          <a:endParaRPr b="0" lang="it-IT" sz="1200" spc="-1" strike="noStrike">
            <a:latin typeface="Times New Roman"/>
          </a:endParaRPr>
        </a:p>
        <a:p>
          <a:pPr>
            <a:lnSpc>
              <a:spcPct val="150000"/>
            </a:lnSpc>
          </a:pPr>
          <a:r>
            <a:rPr b="1" lang="it-IT" sz="1200" spc="-1" strike="noStrike">
              <a:solidFill>
                <a:srgbClr val="000000"/>
              </a:solidFill>
              <a:latin typeface="Calibri"/>
            </a:rPr>
            <a:t>ZONA 6 </a:t>
          </a:r>
          <a:r>
            <a:rPr b="0" lang="it-IT" sz="1200" spc="-1" strike="noStrike">
              <a:solidFill>
                <a:srgbClr val="000000"/>
              </a:solidFill>
              <a:latin typeface="Calibri"/>
            </a:rPr>
            <a:t>Valli di Susa e Sangone </a:t>
          </a:r>
          <a:endParaRPr b="0" lang="it-IT" sz="1200" spc="-1" strike="noStrike">
            <a:latin typeface="Times New Roman"/>
          </a:endParaRPr>
        </a:p>
        <a:p>
          <a:pPr>
            <a:lnSpc>
              <a:spcPct val="150000"/>
            </a:lnSpc>
          </a:pPr>
          <a:r>
            <a:rPr b="1" lang="it-IT" sz="1200" spc="-1" strike="noStrike">
              <a:solidFill>
                <a:srgbClr val="000000"/>
              </a:solidFill>
              <a:latin typeface="Calibri"/>
            </a:rPr>
            <a:t>ZONA 7 </a:t>
          </a:r>
          <a:r>
            <a:rPr b="0" lang="it-IT" sz="1200" spc="-1" strike="noStrike">
              <a:solidFill>
                <a:srgbClr val="000000"/>
              </a:solidFill>
              <a:latin typeface="Calibri"/>
            </a:rPr>
            <a:t>Ciriacese-Valli di Lanzo</a:t>
          </a:r>
          <a:endParaRPr b="0" lang="it-IT" sz="1200" spc="-1" strike="noStrike">
            <a:latin typeface="Times New Roman"/>
          </a:endParaRPr>
        </a:p>
        <a:p>
          <a:pPr>
            <a:lnSpc>
              <a:spcPct val="150000"/>
            </a:lnSpc>
          </a:pPr>
          <a:r>
            <a:rPr b="1" lang="it-IT" sz="1200" spc="-1" strike="noStrike">
              <a:solidFill>
                <a:srgbClr val="000000"/>
              </a:solidFill>
              <a:latin typeface="Calibri"/>
            </a:rPr>
            <a:t>ZONA 8 </a:t>
          </a:r>
          <a:r>
            <a:rPr b="0" lang="it-IT" sz="1200" spc="-1" strike="noStrike">
              <a:solidFill>
                <a:srgbClr val="000000"/>
              </a:solidFill>
              <a:latin typeface="Calibri"/>
            </a:rPr>
            <a:t>Canavese occidentale</a:t>
          </a:r>
          <a:endParaRPr b="0" lang="it-IT" sz="1200" spc="-1" strike="noStrike">
            <a:latin typeface="Times New Roman"/>
          </a:endParaRPr>
        </a:p>
        <a:p>
          <a:pPr>
            <a:lnSpc>
              <a:spcPct val="150000"/>
            </a:lnSpc>
          </a:pPr>
          <a:r>
            <a:rPr b="1" lang="it-IT" sz="1200" spc="-1" strike="noStrike">
              <a:solidFill>
                <a:srgbClr val="000000"/>
              </a:solidFill>
              <a:latin typeface="Calibri"/>
            </a:rPr>
            <a:t>ZONA 9 </a:t>
          </a:r>
          <a:r>
            <a:rPr b="0" lang="it-IT" sz="1200" spc="-1" strike="noStrike">
              <a:solidFill>
                <a:srgbClr val="000000"/>
              </a:solidFill>
              <a:latin typeface="Calibri"/>
            </a:rPr>
            <a:t>Eporediese</a:t>
          </a:r>
          <a:endParaRPr b="0" lang="it-IT" sz="1200" spc="-1" strike="noStrike">
            <a:latin typeface="Times New Roman"/>
          </a:endParaRPr>
        </a:p>
        <a:p>
          <a:pPr>
            <a:lnSpc>
              <a:spcPct val="150000"/>
            </a:lnSpc>
          </a:pPr>
          <a:r>
            <a:rPr b="1" lang="it-IT" sz="1200" spc="-1" strike="noStrike">
              <a:solidFill>
                <a:srgbClr val="000000"/>
              </a:solidFill>
              <a:latin typeface="Calibri"/>
            </a:rPr>
            <a:t>ZONA 10 </a:t>
          </a:r>
          <a:r>
            <a:rPr b="0" lang="it-IT" sz="1200" spc="-1" strike="noStrike">
              <a:solidFill>
                <a:srgbClr val="000000"/>
              </a:solidFill>
              <a:latin typeface="Calibri"/>
            </a:rPr>
            <a:t>Chivassese</a:t>
          </a:r>
          <a:endParaRPr b="0" lang="it-IT" sz="1200" spc="-1" strike="noStrike">
            <a:latin typeface="Times New Roman"/>
          </a:endParaRPr>
        </a:p>
        <a:p>
          <a:pPr>
            <a:lnSpc>
              <a:spcPct val="150000"/>
            </a:lnSpc>
          </a:pPr>
          <a:r>
            <a:rPr b="1" lang="it-IT" sz="1200" spc="-1" strike="noStrike">
              <a:solidFill>
                <a:srgbClr val="000000"/>
              </a:solidFill>
              <a:latin typeface="Calibri"/>
            </a:rPr>
            <a:t>ZONA 11 </a:t>
          </a:r>
          <a:r>
            <a:rPr b="0" lang="it-IT" sz="1200" spc="-1" strike="noStrike">
              <a:solidFill>
                <a:srgbClr val="000000"/>
              </a:solidFill>
              <a:latin typeface="Calibri"/>
            </a:rPr>
            <a:t>Chierese-Carmagnolese 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627480</xdr:colOff>
      <xdr:row>25</xdr:row>
      <xdr:rowOff>71280</xdr:rowOff>
    </xdr:from>
    <xdr:to>
      <xdr:col>8</xdr:col>
      <xdr:colOff>1062360</xdr:colOff>
      <xdr:row>73</xdr:row>
      <xdr:rowOff>56880</xdr:rowOff>
    </xdr:to>
    <xdr:graphicFrame>
      <xdr:nvGraphicFramePr>
        <xdr:cNvPr id="23" name="Grafico 1"/>
        <xdr:cNvGraphicFramePr/>
      </xdr:nvGraphicFramePr>
      <xdr:xfrm>
        <a:off x="1708560" y="5540400"/>
        <a:ext cx="9446400" cy="9285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7</xdr:col>
      <xdr:colOff>1171440</xdr:colOff>
      <xdr:row>0</xdr:row>
      <xdr:rowOff>251280</xdr:rowOff>
    </xdr:from>
    <xdr:to>
      <xdr:col>9</xdr:col>
      <xdr:colOff>383760</xdr:colOff>
      <xdr:row>2</xdr:row>
      <xdr:rowOff>63360</xdr:rowOff>
    </xdr:to>
    <xdr:pic>
      <xdr:nvPicPr>
        <xdr:cNvPr id="24" name="Immagine 7" descr=""/>
        <xdr:cNvPicPr/>
      </xdr:nvPicPr>
      <xdr:blipFill>
        <a:blip r:embed="rId4"/>
        <a:stretch/>
      </xdr:blipFill>
      <xdr:spPr>
        <a:xfrm>
          <a:off x="9600840" y="251280"/>
          <a:ext cx="2135880" cy="507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431640</xdr:colOff>
      <xdr:row>1</xdr:row>
      <xdr:rowOff>25200</xdr:rowOff>
    </xdr:from>
    <xdr:to>
      <xdr:col>3</xdr:col>
      <xdr:colOff>1089720</xdr:colOff>
      <xdr:row>2</xdr:row>
      <xdr:rowOff>228600</xdr:rowOff>
    </xdr:to>
    <xdr:pic>
      <xdr:nvPicPr>
        <xdr:cNvPr id="25" name="Immagine 1" descr=""/>
        <xdr:cNvPicPr/>
      </xdr:nvPicPr>
      <xdr:blipFill>
        <a:blip r:embed="rId1"/>
        <a:stretch/>
      </xdr:blipFill>
      <xdr:spPr>
        <a:xfrm>
          <a:off x="1479960" y="348840"/>
          <a:ext cx="1317600" cy="5749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98640</xdr:colOff>
      <xdr:row>0</xdr:row>
      <xdr:rowOff>57240</xdr:rowOff>
    </xdr:from>
    <xdr:to>
      <xdr:col>13</xdr:col>
      <xdr:colOff>95040</xdr:colOff>
      <xdr:row>114</xdr:row>
      <xdr:rowOff>102960</xdr:rowOff>
    </xdr:to>
    <xdr:sp>
      <xdr:nvSpPr>
        <xdr:cNvPr id="26" name="Rettangolo 3"/>
        <xdr:cNvSpPr/>
      </xdr:nvSpPr>
      <xdr:spPr>
        <a:xfrm>
          <a:off x="824400" y="57240"/>
          <a:ext cx="15342840" cy="28007280"/>
        </a:xfrm>
        <a:prstGeom prst="rect">
          <a:avLst/>
        </a:prstGeom>
        <a:noFill/>
        <a:ln w="76200">
          <a:solidFill>
            <a:srgbClr val="548235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10</xdr:col>
      <xdr:colOff>768600</xdr:colOff>
      <xdr:row>0</xdr:row>
      <xdr:rowOff>230400</xdr:rowOff>
    </xdr:from>
    <xdr:to>
      <xdr:col>11</xdr:col>
      <xdr:colOff>1361160</xdr:colOff>
      <xdr:row>2</xdr:row>
      <xdr:rowOff>147960</xdr:rowOff>
    </xdr:to>
    <xdr:pic>
      <xdr:nvPicPr>
        <xdr:cNvPr id="27" name="Immagine 8" descr=""/>
        <xdr:cNvPicPr/>
      </xdr:nvPicPr>
      <xdr:blipFill>
        <a:blip r:embed="rId2"/>
        <a:stretch/>
      </xdr:blipFill>
      <xdr:spPr>
        <a:xfrm>
          <a:off x="12689280" y="230400"/>
          <a:ext cx="2578320" cy="612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216000</xdr:colOff>
      <xdr:row>0</xdr:row>
      <xdr:rowOff>321840</xdr:rowOff>
    </xdr:from>
    <xdr:to>
      <xdr:col>10</xdr:col>
      <xdr:colOff>189000</xdr:colOff>
      <xdr:row>1</xdr:row>
      <xdr:rowOff>311760</xdr:rowOff>
    </xdr:to>
    <xdr:pic>
      <xdr:nvPicPr>
        <xdr:cNvPr id="28" name="Elemento grafico 2" descr=""/>
        <xdr:cNvPicPr/>
      </xdr:nvPicPr>
      <xdr:blipFill>
        <a:blip r:embed="rId3"/>
        <a:stretch/>
      </xdr:blipFill>
      <xdr:spPr>
        <a:xfrm>
          <a:off x="9472680" y="321840"/>
          <a:ext cx="2637000" cy="313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648000</xdr:colOff>
      <xdr:row>3</xdr:row>
      <xdr:rowOff>144360</xdr:rowOff>
    </xdr:from>
    <xdr:to>
      <xdr:col>11</xdr:col>
      <xdr:colOff>1587960</xdr:colOff>
      <xdr:row>15</xdr:row>
      <xdr:rowOff>134640</xdr:rowOff>
    </xdr:to>
    <xdr:graphicFrame>
      <xdr:nvGraphicFramePr>
        <xdr:cNvPr id="29" name="Grafico 4"/>
        <xdr:cNvGraphicFramePr/>
      </xdr:nvGraphicFramePr>
      <xdr:xfrm>
        <a:off x="8345880" y="1287360"/>
        <a:ext cx="7148520" cy="2729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7920</xdr:colOff>
      <xdr:row>16</xdr:row>
      <xdr:rowOff>128520</xdr:rowOff>
    </xdr:from>
    <xdr:to>
      <xdr:col>13</xdr:col>
      <xdr:colOff>7560</xdr:colOff>
      <xdr:row>43</xdr:row>
      <xdr:rowOff>24480</xdr:rowOff>
    </xdr:to>
    <xdr:graphicFrame>
      <xdr:nvGraphicFramePr>
        <xdr:cNvPr id="30" name="Grafico 9"/>
        <xdr:cNvGraphicFramePr/>
      </xdr:nvGraphicFramePr>
      <xdr:xfrm>
        <a:off x="7705800" y="4231080"/>
        <a:ext cx="8373960" cy="49093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163440</xdr:colOff>
      <xdr:row>45</xdr:row>
      <xdr:rowOff>25560</xdr:rowOff>
    </xdr:from>
    <xdr:to>
      <xdr:col>11</xdr:col>
      <xdr:colOff>1888560</xdr:colOff>
      <xdr:row>59</xdr:row>
      <xdr:rowOff>70560</xdr:rowOff>
    </xdr:to>
    <xdr:graphicFrame>
      <xdr:nvGraphicFramePr>
        <xdr:cNvPr id="31" name="Grafico 5"/>
        <xdr:cNvGraphicFramePr/>
      </xdr:nvGraphicFramePr>
      <xdr:xfrm>
        <a:off x="7861320" y="9427320"/>
        <a:ext cx="7933680" cy="4352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twoCell">
    <xdr:from>
      <xdr:col>8</xdr:col>
      <xdr:colOff>257760</xdr:colOff>
      <xdr:row>64</xdr:row>
      <xdr:rowOff>59040</xdr:rowOff>
    </xdr:from>
    <xdr:to>
      <xdr:col>11</xdr:col>
      <xdr:colOff>750960</xdr:colOff>
      <xdr:row>76</xdr:row>
      <xdr:rowOff>120960</xdr:rowOff>
    </xdr:to>
    <xdr:sp>
      <xdr:nvSpPr>
        <xdr:cNvPr id="32" name="CasellaDiTesto 4"/>
        <xdr:cNvSpPr/>
      </xdr:nvSpPr>
      <xdr:spPr>
        <a:xfrm>
          <a:off x="10224720" y="15387120"/>
          <a:ext cx="4432680" cy="396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it-IT" sz="1400" spc="-1" strike="noStrike">
              <a:solidFill>
                <a:srgbClr val="000000"/>
              </a:solidFill>
              <a:latin typeface="Calibri"/>
            </a:rPr>
            <a:t>LEGENDA ZONE OMOGENEE</a:t>
          </a:r>
          <a:endParaRPr b="0" lang="it-IT" sz="14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it-IT" sz="1400" spc="-1" strike="noStrike">
            <a:latin typeface="Times New Roman"/>
          </a:endParaRPr>
        </a:p>
        <a:p>
          <a:pPr>
            <a:lnSpc>
              <a:spcPct val="150000"/>
            </a:lnSpc>
          </a:pPr>
          <a:r>
            <a:rPr b="1" lang="it-IT" sz="1400" spc="-1" strike="noStrike">
              <a:solidFill>
                <a:srgbClr val="000000"/>
              </a:solidFill>
              <a:latin typeface="Calibri"/>
            </a:rPr>
            <a:t>ZONA 1 </a:t>
          </a:r>
          <a:r>
            <a:rPr b="0" lang="it-IT" sz="1400" spc="-1" strike="noStrike">
              <a:solidFill>
                <a:srgbClr val="000000"/>
              </a:solidFill>
              <a:latin typeface="Calibri"/>
            </a:rPr>
            <a:t>Torino Città</a:t>
          </a:r>
          <a:endParaRPr b="0" lang="it-IT" sz="1400" spc="-1" strike="noStrike">
            <a:latin typeface="Times New Roman"/>
          </a:endParaRPr>
        </a:p>
        <a:p>
          <a:pPr>
            <a:lnSpc>
              <a:spcPct val="150000"/>
            </a:lnSpc>
          </a:pPr>
          <a:r>
            <a:rPr b="1" lang="it-IT" sz="1400" spc="-1" strike="noStrike">
              <a:solidFill>
                <a:srgbClr val="000000"/>
              </a:solidFill>
              <a:latin typeface="Calibri"/>
            </a:rPr>
            <a:t>ZONA 2 </a:t>
          </a:r>
          <a:r>
            <a:rPr b="0" lang="it-IT" sz="1400" spc="-1" strike="noStrike">
              <a:solidFill>
                <a:srgbClr val="000000"/>
              </a:solidFill>
              <a:latin typeface="Calibri"/>
            </a:rPr>
            <a:t>Area Metropolitana Torino Ovest</a:t>
          </a:r>
          <a:endParaRPr b="0" lang="it-IT" sz="1400" spc="-1" strike="noStrike">
            <a:latin typeface="Times New Roman"/>
          </a:endParaRPr>
        </a:p>
        <a:p>
          <a:pPr>
            <a:lnSpc>
              <a:spcPct val="150000"/>
            </a:lnSpc>
          </a:pPr>
          <a:r>
            <a:rPr b="1" lang="it-IT" sz="1400" spc="-1" strike="noStrike">
              <a:solidFill>
                <a:srgbClr val="000000"/>
              </a:solidFill>
              <a:latin typeface="Calibri"/>
            </a:rPr>
            <a:t>ZONA 3 </a:t>
          </a:r>
          <a:r>
            <a:rPr b="0" lang="it-IT" sz="1400" spc="-1" strike="noStrike">
              <a:solidFill>
                <a:srgbClr val="000000"/>
              </a:solidFill>
              <a:latin typeface="Calibri"/>
            </a:rPr>
            <a:t>Area Metropolitana Torino Sud</a:t>
          </a:r>
          <a:endParaRPr b="0" lang="it-IT" sz="1400" spc="-1" strike="noStrike">
            <a:latin typeface="Times New Roman"/>
          </a:endParaRPr>
        </a:p>
        <a:p>
          <a:pPr>
            <a:lnSpc>
              <a:spcPct val="150000"/>
            </a:lnSpc>
          </a:pPr>
          <a:r>
            <a:rPr b="1" lang="it-IT" sz="1400" spc="-1" strike="noStrike">
              <a:solidFill>
                <a:srgbClr val="000000"/>
              </a:solidFill>
              <a:latin typeface="Calibri"/>
            </a:rPr>
            <a:t>ZONA 4 </a:t>
          </a:r>
          <a:r>
            <a:rPr b="0" lang="it-IT" sz="1400" spc="-1" strike="noStrike">
              <a:solidFill>
                <a:srgbClr val="000000"/>
              </a:solidFill>
              <a:latin typeface="Calibri"/>
            </a:rPr>
            <a:t>Area Metropolitana Torino Nord</a:t>
          </a:r>
          <a:endParaRPr b="0" lang="it-IT" sz="1400" spc="-1" strike="noStrike">
            <a:latin typeface="Times New Roman"/>
          </a:endParaRPr>
        </a:p>
        <a:p>
          <a:pPr>
            <a:lnSpc>
              <a:spcPct val="150000"/>
            </a:lnSpc>
          </a:pPr>
          <a:r>
            <a:rPr b="1" lang="it-IT" sz="1400" spc="-1" strike="noStrike">
              <a:solidFill>
                <a:srgbClr val="000000"/>
              </a:solidFill>
              <a:latin typeface="Calibri"/>
            </a:rPr>
            <a:t>ZONA 5 </a:t>
          </a:r>
          <a:r>
            <a:rPr b="0" lang="it-IT" sz="1400" spc="-1" strike="noStrike">
              <a:solidFill>
                <a:srgbClr val="000000"/>
              </a:solidFill>
              <a:latin typeface="Calibri"/>
            </a:rPr>
            <a:t>Pinerolese</a:t>
          </a:r>
          <a:endParaRPr b="0" lang="it-IT" sz="1400" spc="-1" strike="noStrike">
            <a:latin typeface="Times New Roman"/>
          </a:endParaRPr>
        </a:p>
        <a:p>
          <a:pPr>
            <a:lnSpc>
              <a:spcPct val="150000"/>
            </a:lnSpc>
          </a:pPr>
          <a:r>
            <a:rPr b="1" lang="it-IT" sz="1400" spc="-1" strike="noStrike">
              <a:solidFill>
                <a:srgbClr val="000000"/>
              </a:solidFill>
              <a:latin typeface="Calibri"/>
            </a:rPr>
            <a:t>ZONA 6 </a:t>
          </a:r>
          <a:r>
            <a:rPr b="0" lang="it-IT" sz="1400" spc="-1" strike="noStrike">
              <a:solidFill>
                <a:srgbClr val="000000"/>
              </a:solidFill>
              <a:latin typeface="Calibri"/>
            </a:rPr>
            <a:t>Valli di Susa e Sangone </a:t>
          </a:r>
          <a:endParaRPr b="0" lang="it-IT" sz="1400" spc="-1" strike="noStrike">
            <a:latin typeface="Times New Roman"/>
          </a:endParaRPr>
        </a:p>
        <a:p>
          <a:pPr>
            <a:lnSpc>
              <a:spcPct val="150000"/>
            </a:lnSpc>
          </a:pPr>
          <a:r>
            <a:rPr b="1" lang="it-IT" sz="1400" spc="-1" strike="noStrike">
              <a:solidFill>
                <a:srgbClr val="000000"/>
              </a:solidFill>
              <a:latin typeface="Calibri"/>
            </a:rPr>
            <a:t>ZONA 7 </a:t>
          </a:r>
          <a:r>
            <a:rPr b="0" lang="it-IT" sz="1400" spc="-1" strike="noStrike">
              <a:solidFill>
                <a:srgbClr val="000000"/>
              </a:solidFill>
              <a:latin typeface="Calibri"/>
            </a:rPr>
            <a:t>Ciriacese-Valli di Lanzo</a:t>
          </a:r>
          <a:endParaRPr b="0" lang="it-IT" sz="1400" spc="-1" strike="noStrike">
            <a:latin typeface="Times New Roman"/>
          </a:endParaRPr>
        </a:p>
        <a:p>
          <a:pPr>
            <a:lnSpc>
              <a:spcPct val="150000"/>
            </a:lnSpc>
          </a:pPr>
          <a:r>
            <a:rPr b="1" lang="it-IT" sz="1400" spc="-1" strike="noStrike">
              <a:solidFill>
                <a:srgbClr val="000000"/>
              </a:solidFill>
              <a:latin typeface="Calibri"/>
            </a:rPr>
            <a:t>ZONA 8 </a:t>
          </a:r>
          <a:r>
            <a:rPr b="0" lang="it-IT" sz="1400" spc="-1" strike="noStrike">
              <a:solidFill>
                <a:srgbClr val="000000"/>
              </a:solidFill>
              <a:latin typeface="Calibri"/>
            </a:rPr>
            <a:t>Canavese occidentale</a:t>
          </a:r>
          <a:endParaRPr b="0" lang="it-IT" sz="1400" spc="-1" strike="noStrike">
            <a:latin typeface="Times New Roman"/>
          </a:endParaRPr>
        </a:p>
        <a:p>
          <a:pPr>
            <a:lnSpc>
              <a:spcPct val="150000"/>
            </a:lnSpc>
          </a:pPr>
          <a:r>
            <a:rPr b="1" lang="it-IT" sz="1400" spc="-1" strike="noStrike">
              <a:solidFill>
                <a:srgbClr val="000000"/>
              </a:solidFill>
              <a:latin typeface="Calibri"/>
            </a:rPr>
            <a:t>ZONA 9 </a:t>
          </a:r>
          <a:r>
            <a:rPr b="0" lang="it-IT" sz="1400" spc="-1" strike="noStrike">
              <a:solidFill>
                <a:srgbClr val="000000"/>
              </a:solidFill>
              <a:latin typeface="Calibri"/>
            </a:rPr>
            <a:t>Eporediese</a:t>
          </a:r>
          <a:endParaRPr b="0" lang="it-IT" sz="1400" spc="-1" strike="noStrike">
            <a:latin typeface="Times New Roman"/>
          </a:endParaRPr>
        </a:p>
        <a:p>
          <a:pPr>
            <a:lnSpc>
              <a:spcPct val="150000"/>
            </a:lnSpc>
          </a:pPr>
          <a:r>
            <a:rPr b="1" lang="it-IT" sz="1400" spc="-1" strike="noStrike">
              <a:solidFill>
                <a:srgbClr val="000000"/>
              </a:solidFill>
              <a:latin typeface="Calibri"/>
            </a:rPr>
            <a:t>ZONA 10 </a:t>
          </a:r>
          <a:r>
            <a:rPr b="0" lang="it-IT" sz="1400" spc="-1" strike="noStrike">
              <a:solidFill>
                <a:srgbClr val="000000"/>
              </a:solidFill>
              <a:latin typeface="Calibri"/>
            </a:rPr>
            <a:t>Chivassese</a:t>
          </a:r>
          <a:endParaRPr b="0" lang="it-IT" sz="1400" spc="-1" strike="noStrike">
            <a:latin typeface="Times New Roman"/>
          </a:endParaRPr>
        </a:p>
        <a:p>
          <a:pPr>
            <a:lnSpc>
              <a:spcPct val="150000"/>
            </a:lnSpc>
          </a:pPr>
          <a:r>
            <a:rPr b="1" lang="it-IT" sz="1400" spc="-1" strike="noStrike">
              <a:solidFill>
                <a:srgbClr val="000000"/>
              </a:solidFill>
              <a:latin typeface="Calibri"/>
            </a:rPr>
            <a:t>ZONA 11 </a:t>
          </a:r>
          <a:r>
            <a:rPr b="0" lang="it-IT" sz="1400" spc="-1" strike="noStrike">
              <a:solidFill>
                <a:srgbClr val="000000"/>
              </a:solidFill>
              <a:latin typeface="Calibri"/>
            </a:rPr>
            <a:t>Chierese-Carmagnolese </a:t>
          </a:r>
          <a:endParaRPr b="0" lang="it-IT" sz="1400" spc="-1" strike="noStrike">
            <a:latin typeface="Times New Roman"/>
          </a:endParaRPr>
        </a:p>
      </xdr:txBody>
    </xdr:sp>
    <xdr:clientData/>
  </xdr:twoCellAnchor>
  <xdr:twoCellAnchor editAs="oneCell">
    <xdr:from>
      <xdr:col>3</xdr:col>
      <xdr:colOff>949320</xdr:colOff>
      <xdr:row>80</xdr:row>
      <xdr:rowOff>226800</xdr:rowOff>
    </xdr:from>
    <xdr:to>
      <xdr:col>11</xdr:col>
      <xdr:colOff>1065600</xdr:colOff>
      <xdr:row>110</xdr:row>
      <xdr:rowOff>122400</xdr:rowOff>
    </xdr:to>
    <xdr:graphicFrame>
      <xdr:nvGraphicFramePr>
        <xdr:cNvPr id="33" name="Grafico 7"/>
        <xdr:cNvGraphicFramePr/>
      </xdr:nvGraphicFramePr>
      <xdr:xfrm>
        <a:off x="2657160" y="20679480"/>
        <a:ext cx="12314880" cy="6753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808080"/>
    <pageSetUpPr fitToPage="false"/>
  </sheetPr>
  <dimension ref="A1:D311"/>
  <sheetViews>
    <sheetView showFormulas="false" showGridLines="true" showRowColHeaders="true" showZeros="true" rightToLeft="false" tabSelected="false" showOutlineSymbols="true" defaultGridColor="true" view="pageBreakPreview" topLeftCell="A1" colorId="64" zoomScale="75" zoomScaleNormal="80" zoomScalePageLayoutView="75" workbookViewId="0">
      <selection pane="topLeft" activeCell="A23" activeCellId="0" sqref="A23"/>
    </sheetView>
  </sheetViews>
  <sheetFormatPr defaultColWidth="8.9140625" defaultRowHeight="15" zeroHeight="false" outlineLevelRow="0" outlineLevelCol="0"/>
  <cols>
    <col collapsed="false" customWidth="true" hidden="false" outlineLevel="0" max="1" min="1" style="1" width="26.42"/>
    <col collapsed="false" customWidth="true" hidden="false" outlineLevel="0" max="2" min="2" style="1" width="13.86"/>
    <col collapsed="false" customWidth="true" hidden="false" outlineLevel="0" max="3" min="3" style="1" width="23.28"/>
    <col collapsed="false" customWidth="true" hidden="false" outlineLevel="0" max="4" min="4" style="1" width="46.57"/>
    <col collapsed="false" customWidth="true" hidden="false" outlineLevel="0" max="5" min="5" style="1" width="11.3"/>
    <col collapsed="false" customWidth="true" hidden="false" outlineLevel="0" max="6" min="6" style="1" width="23.42"/>
    <col collapsed="false" customWidth="true" hidden="false" outlineLevel="0" max="7" min="7" style="1" width="18.58"/>
    <col collapsed="false" customWidth="true" hidden="false" outlineLevel="0" max="8" min="8" style="1" width="22.57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</row>
    <row r="2" customFormat="false" ht="15" hidden="false" customHeight="false" outlineLevel="0" collapsed="false">
      <c r="A2" s="1" t="s">
        <v>4</v>
      </c>
      <c r="B2" s="1" t="n">
        <v>8</v>
      </c>
      <c r="C2" s="1" t="s">
        <v>5</v>
      </c>
      <c r="D2" s="1" t="s">
        <v>6</v>
      </c>
    </row>
    <row r="3" customFormat="false" ht="15" hidden="false" customHeight="false" outlineLevel="0" collapsed="false">
      <c r="A3" s="1" t="s">
        <v>7</v>
      </c>
      <c r="B3" s="1" t="n">
        <v>5</v>
      </c>
      <c r="C3" s="1" t="s">
        <v>8</v>
      </c>
      <c r="D3" s="1" t="s">
        <v>9</v>
      </c>
    </row>
    <row r="4" customFormat="false" ht="15" hidden="false" customHeight="false" outlineLevel="0" collapsed="false">
      <c r="A4" s="1" t="s">
        <v>10</v>
      </c>
      <c r="B4" s="1" t="n">
        <v>7</v>
      </c>
      <c r="C4" s="1" t="s">
        <v>11</v>
      </c>
      <c r="D4" s="1" t="s">
        <v>12</v>
      </c>
    </row>
    <row r="5" customFormat="false" ht="15" hidden="false" customHeight="false" outlineLevel="0" collapsed="false">
      <c r="A5" s="1" t="s">
        <v>13</v>
      </c>
      <c r="B5" s="1" t="n">
        <v>9</v>
      </c>
      <c r="C5" s="1" t="s">
        <v>14</v>
      </c>
      <c r="D5" s="1" t="s">
        <v>15</v>
      </c>
    </row>
    <row r="6" customFormat="false" ht="15" hidden="false" customHeight="false" outlineLevel="0" collapsed="false">
      <c r="A6" s="1" t="s">
        <v>16</v>
      </c>
      <c r="B6" s="1" t="n">
        <v>8</v>
      </c>
      <c r="C6" s="1" t="s">
        <v>5</v>
      </c>
      <c r="D6" s="1" t="s">
        <v>6</v>
      </c>
    </row>
    <row r="7" customFormat="false" ht="15" hidden="false" customHeight="false" outlineLevel="0" collapsed="false">
      <c r="A7" s="1" t="s">
        <v>17</v>
      </c>
      <c r="B7" s="1" t="n">
        <v>2</v>
      </c>
      <c r="C7" s="1" t="s">
        <v>18</v>
      </c>
      <c r="D7" s="1" t="s">
        <v>19</v>
      </c>
    </row>
    <row r="8" customFormat="false" ht="15" hidden="false" customHeight="false" outlineLevel="0" collapsed="false">
      <c r="A8" s="1" t="s">
        <v>20</v>
      </c>
      <c r="B8" s="1" t="n">
        <v>9</v>
      </c>
      <c r="C8" s="1" t="s">
        <v>14</v>
      </c>
      <c r="D8" s="1" t="s">
        <v>15</v>
      </c>
    </row>
    <row r="9" customFormat="false" ht="15" hidden="false" customHeight="false" outlineLevel="0" collapsed="false">
      <c r="A9" s="1" t="s">
        <v>21</v>
      </c>
      <c r="B9" s="1" t="n">
        <v>5</v>
      </c>
      <c r="C9" s="1" t="s">
        <v>8</v>
      </c>
      <c r="D9" s="1" t="s">
        <v>9</v>
      </c>
    </row>
    <row r="10" customFormat="false" ht="15" hidden="false" customHeight="false" outlineLevel="0" collapsed="false">
      <c r="A10" s="1" t="s">
        <v>22</v>
      </c>
      <c r="B10" s="1" t="n">
        <v>11</v>
      </c>
      <c r="C10" s="1" t="s">
        <v>23</v>
      </c>
      <c r="D10" s="1" t="s">
        <v>24</v>
      </c>
    </row>
    <row r="11" customFormat="false" ht="15" hidden="false" customHeight="false" outlineLevel="0" collapsed="false">
      <c r="A11" s="1" t="s">
        <v>25</v>
      </c>
      <c r="B11" s="1" t="n">
        <v>6</v>
      </c>
      <c r="C11" s="1" t="s">
        <v>26</v>
      </c>
      <c r="D11" s="1" t="s">
        <v>27</v>
      </c>
    </row>
    <row r="12" customFormat="false" ht="15" hidden="false" customHeight="false" outlineLevel="0" collapsed="false">
      <c r="A12" s="1" t="s">
        <v>28</v>
      </c>
      <c r="B12" s="1" t="n">
        <v>9</v>
      </c>
      <c r="C12" s="1" t="s">
        <v>14</v>
      </c>
      <c r="D12" s="1" t="s">
        <v>15</v>
      </c>
    </row>
    <row r="13" customFormat="false" ht="15" hidden="false" customHeight="false" outlineLevel="0" collapsed="false">
      <c r="A13" s="1" t="s">
        <v>29</v>
      </c>
      <c r="B13" s="1" t="n">
        <v>8</v>
      </c>
      <c r="C13" s="1" t="s">
        <v>5</v>
      </c>
      <c r="D13" s="1" t="s">
        <v>6</v>
      </c>
    </row>
    <row r="14" customFormat="false" ht="15" hidden="false" customHeight="false" outlineLevel="0" collapsed="false">
      <c r="A14" s="1" t="s">
        <v>30</v>
      </c>
      <c r="B14" s="1" t="n">
        <v>7</v>
      </c>
      <c r="C14" s="1" t="s">
        <v>11</v>
      </c>
      <c r="D14" s="1" t="s">
        <v>12</v>
      </c>
    </row>
    <row r="15" customFormat="false" ht="15" hidden="false" customHeight="false" outlineLevel="0" collapsed="false">
      <c r="A15" s="1" t="s">
        <v>31</v>
      </c>
      <c r="B15" s="1" t="n">
        <v>8</v>
      </c>
      <c r="C15" s="1" t="s">
        <v>5</v>
      </c>
      <c r="D15" s="1" t="s">
        <v>6</v>
      </c>
    </row>
    <row r="16" customFormat="false" ht="15" hidden="false" customHeight="false" outlineLevel="0" collapsed="false">
      <c r="A16" s="1" t="s">
        <v>32</v>
      </c>
      <c r="B16" s="1" t="n">
        <v>11</v>
      </c>
      <c r="C16" s="1" t="s">
        <v>23</v>
      </c>
      <c r="D16" s="1" t="s">
        <v>24</v>
      </c>
    </row>
    <row r="17" customFormat="false" ht="15" hidden="false" customHeight="false" outlineLevel="0" collapsed="false">
      <c r="A17" s="1" t="s">
        <v>33</v>
      </c>
      <c r="B17" s="1" t="n">
        <v>7</v>
      </c>
      <c r="C17" s="1" t="s">
        <v>11</v>
      </c>
      <c r="D17" s="1" t="s">
        <v>12</v>
      </c>
    </row>
    <row r="18" customFormat="false" ht="15" hidden="false" customHeight="false" outlineLevel="0" collapsed="false">
      <c r="A18" s="1" t="s">
        <v>34</v>
      </c>
      <c r="B18" s="1" t="n">
        <v>9</v>
      </c>
      <c r="C18" s="1" t="s">
        <v>14</v>
      </c>
      <c r="D18" s="1" t="s">
        <v>15</v>
      </c>
    </row>
    <row r="19" customFormat="false" ht="15" hidden="false" customHeight="false" outlineLevel="0" collapsed="false">
      <c r="A19" s="1" t="s">
        <v>35</v>
      </c>
      <c r="B19" s="1" t="n">
        <v>7</v>
      </c>
      <c r="C19" s="1" t="s">
        <v>11</v>
      </c>
      <c r="D19" s="1" t="s">
        <v>12</v>
      </c>
    </row>
    <row r="20" customFormat="false" ht="15" hidden="false" customHeight="false" outlineLevel="0" collapsed="false">
      <c r="A20" s="1" t="s">
        <v>36</v>
      </c>
      <c r="B20" s="1" t="n">
        <v>6</v>
      </c>
      <c r="C20" s="1" t="s">
        <v>26</v>
      </c>
      <c r="D20" s="1" t="s">
        <v>27</v>
      </c>
    </row>
    <row r="21" customFormat="false" ht="15" hidden="false" customHeight="false" outlineLevel="0" collapsed="false">
      <c r="A21" s="1" t="s">
        <v>37</v>
      </c>
      <c r="B21" s="1" t="n">
        <v>9</v>
      </c>
      <c r="C21" s="1" t="s">
        <v>14</v>
      </c>
      <c r="D21" s="1" t="s">
        <v>15</v>
      </c>
    </row>
    <row r="22" customFormat="false" ht="15" hidden="false" customHeight="false" outlineLevel="0" collapsed="false">
      <c r="A22" s="1" t="s">
        <v>38</v>
      </c>
      <c r="B22" s="1" t="n">
        <v>3</v>
      </c>
      <c r="C22" s="1" t="s">
        <v>39</v>
      </c>
      <c r="D22" s="1" t="s">
        <v>40</v>
      </c>
    </row>
    <row r="23" customFormat="false" ht="15" hidden="false" customHeight="false" outlineLevel="0" collapsed="false">
      <c r="A23" s="1" t="s">
        <v>41</v>
      </c>
      <c r="B23" s="1" t="n">
        <v>5</v>
      </c>
      <c r="C23" s="1" t="s">
        <v>8</v>
      </c>
      <c r="D23" s="1" t="s">
        <v>9</v>
      </c>
    </row>
    <row r="24" customFormat="false" ht="15" hidden="false" customHeight="false" outlineLevel="0" collapsed="false">
      <c r="A24" s="1" t="s">
        <v>42</v>
      </c>
      <c r="B24" s="1" t="n">
        <v>5</v>
      </c>
      <c r="C24" s="1" t="s">
        <v>8</v>
      </c>
      <c r="D24" s="1" t="s">
        <v>9</v>
      </c>
    </row>
    <row r="25" customFormat="false" ht="15" hidden="false" customHeight="false" outlineLevel="0" collapsed="false">
      <c r="A25" s="1" t="s">
        <v>43</v>
      </c>
      <c r="B25" s="1" t="n">
        <v>9</v>
      </c>
      <c r="C25" s="1" t="s">
        <v>14</v>
      </c>
      <c r="D25" s="1" t="s">
        <v>15</v>
      </c>
    </row>
    <row r="26" customFormat="false" ht="15" hidden="false" customHeight="false" outlineLevel="0" collapsed="false">
      <c r="A26" s="1" t="s">
        <v>44</v>
      </c>
      <c r="B26" s="1" t="n">
        <v>4</v>
      </c>
      <c r="C26" s="1" t="s">
        <v>45</v>
      </c>
      <c r="D26" s="1" t="s">
        <v>46</v>
      </c>
    </row>
    <row r="27" customFormat="false" ht="15" hidden="false" customHeight="false" outlineLevel="0" collapsed="false">
      <c r="A27" s="1" t="s">
        <v>47</v>
      </c>
      <c r="B27" s="1" t="n">
        <v>8</v>
      </c>
      <c r="C27" s="1" t="s">
        <v>5</v>
      </c>
      <c r="D27" s="1" t="s">
        <v>6</v>
      </c>
    </row>
    <row r="28" customFormat="false" ht="15" hidden="false" customHeight="false" outlineLevel="0" collapsed="false">
      <c r="A28" s="1" t="s">
        <v>48</v>
      </c>
      <c r="B28" s="1" t="n">
        <v>9</v>
      </c>
      <c r="C28" s="1" t="s">
        <v>14</v>
      </c>
      <c r="D28" s="1" t="s">
        <v>15</v>
      </c>
    </row>
    <row r="29" customFormat="false" ht="15" hidden="false" customHeight="false" outlineLevel="0" collapsed="false">
      <c r="A29" s="1" t="s">
        <v>49</v>
      </c>
      <c r="B29" s="1" t="n">
        <v>9</v>
      </c>
      <c r="C29" s="1" t="s">
        <v>14</v>
      </c>
      <c r="D29" s="1" t="s">
        <v>15</v>
      </c>
    </row>
    <row r="30" customFormat="false" ht="15" hidden="false" customHeight="false" outlineLevel="0" collapsed="false">
      <c r="A30" s="1" t="s">
        <v>50</v>
      </c>
      <c r="B30" s="1" t="n">
        <v>6</v>
      </c>
      <c r="C30" s="1" t="s">
        <v>26</v>
      </c>
      <c r="D30" s="1" t="s">
        <v>27</v>
      </c>
    </row>
    <row r="31" customFormat="false" ht="15" hidden="false" customHeight="false" outlineLevel="0" collapsed="false">
      <c r="A31" s="1" t="s">
        <v>51</v>
      </c>
      <c r="B31" s="1" t="n">
        <v>8</v>
      </c>
      <c r="C31" s="1" t="s">
        <v>5</v>
      </c>
      <c r="D31" s="1" t="s">
        <v>6</v>
      </c>
    </row>
    <row r="32" customFormat="false" ht="15" hidden="false" customHeight="false" outlineLevel="0" collapsed="false">
      <c r="A32" s="1" t="s">
        <v>52</v>
      </c>
      <c r="B32" s="1" t="n">
        <v>10</v>
      </c>
      <c r="C32" s="1" t="s">
        <v>53</v>
      </c>
      <c r="D32" s="1" t="s">
        <v>54</v>
      </c>
    </row>
    <row r="33" customFormat="false" ht="15" hidden="false" customHeight="false" outlineLevel="0" collapsed="false">
      <c r="A33" s="1" t="s">
        <v>55</v>
      </c>
      <c r="B33" s="1" t="n">
        <v>5</v>
      </c>
      <c r="C33" s="1" t="s">
        <v>8</v>
      </c>
      <c r="D33" s="1" t="s">
        <v>9</v>
      </c>
    </row>
    <row r="34" customFormat="false" ht="15" hidden="false" customHeight="false" outlineLevel="0" collapsed="false">
      <c r="A34" s="1" t="s">
        <v>56</v>
      </c>
      <c r="B34" s="1" t="n">
        <v>9</v>
      </c>
      <c r="C34" s="1" t="s">
        <v>14</v>
      </c>
      <c r="D34" s="1" t="s">
        <v>15</v>
      </c>
    </row>
    <row r="35" customFormat="false" ht="15" hidden="false" customHeight="false" outlineLevel="0" collapsed="false">
      <c r="A35" s="1" t="s">
        <v>57</v>
      </c>
      <c r="B35" s="1" t="n">
        <v>10</v>
      </c>
      <c r="C35" s="1" t="s">
        <v>53</v>
      </c>
      <c r="D35" s="1" t="s">
        <v>54</v>
      </c>
    </row>
    <row r="36" customFormat="false" ht="15" hidden="false" customHeight="false" outlineLevel="0" collapsed="false">
      <c r="A36" s="1" t="s">
        <v>58</v>
      </c>
      <c r="B36" s="1" t="n">
        <v>3</v>
      </c>
      <c r="C36" s="1" t="s">
        <v>39</v>
      </c>
      <c r="D36" s="1" t="s">
        <v>40</v>
      </c>
    </row>
    <row r="37" customFormat="false" ht="15" hidden="false" customHeight="false" outlineLevel="0" collapsed="false">
      <c r="A37" s="1" t="s">
        <v>59</v>
      </c>
      <c r="B37" s="1" t="n">
        <v>10</v>
      </c>
      <c r="C37" s="1" t="s">
        <v>53</v>
      </c>
      <c r="D37" s="1" t="s">
        <v>54</v>
      </c>
    </row>
    <row r="38" customFormat="false" ht="15" hidden="false" customHeight="false" outlineLevel="0" collapsed="false">
      <c r="A38" s="1" t="s">
        <v>60</v>
      </c>
      <c r="B38" s="1" t="n">
        <v>6</v>
      </c>
      <c r="C38" s="1" t="s">
        <v>26</v>
      </c>
      <c r="D38" s="1" t="s">
        <v>27</v>
      </c>
    </row>
    <row r="39" customFormat="false" ht="15" hidden="false" customHeight="false" outlineLevel="0" collapsed="false">
      <c r="A39" s="1" t="s">
        <v>61</v>
      </c>
      <c r="B39" s="1" t="n">
        <v>5</v>
      </c>
      <c r="C39" s="1" t="s">
        <v>8</v>
      </c>
      <c r="D39" s="1" t="s">
        <v>9</v>
      </c>
    </row>
    <row r="40" customFormat="false" ht="15" hidden="false" customHeight="false" outlineLevel="0" collapsed="false">
      <c r="A40" s="1" t="s">
        <v>62</v>
      </c>
      <c r="B40" s="1" t="n">
        <v>9</v>
      </c>
      <c r="C40" s="1" t="s">
        <v>14</v>
      </c>
      <c r="D40" s="1" t="s">
        <v>15</v>
      </c>
    </row>
    <row r="41" customFormat="false" ht="15" hidden="false" customHeight="false" outlineLevel="0" collapsed="false">
      <c r="A41" s="1" t="s">
        <v>63</v>
      </c>
      <c r="B41" s="1" t="n">
        <v>8</v>
      </c>
      <c r="C41" s="1" t="s">
        <v>5</v>
      </c>
      <c r="D41" s="1" t="s">
        <v>6</v>
      </c>
    </row>
    <row r="42" customFormat="false" ht="15" hidden="false" customHeight="false" outlineLevel="0" collapsed="false">
      <c r="A42" s="1" t="s">
        <v>64</v>
      </c>
      <c r="B42" s="1" t="n">
        <v>6</v>
      </c>
      <c r="C42" s="1" t="s">
        <v>26</v>
      </c>
      <c r="D42" s="1" t="s">
        <v>27</v>
      </c>
    </row>
    <row r="43" customFormat="false" ht="15" hidden="false" customHeight="false" outlineLevel="0" collapsed="false">
      <c r="A43" s="1" t="s">
        <v>65</v>
      </c>
      <c r="B43" s="1" t="n">
        <v>2</v>
      </c>
      <c r="C43" s="1" t="s">
        <v>18</v>
      </c>
      <c r="D43" s="1" t="s">
        <v>19</v>
      </c>
    </row>
    <row r="44" customFormat="false" ht="15" hidden="false" customHeight="false" outlineLevel="0" collapsed="false">
      <c r="A44" s="1" t="s">
        <v>66</v>
      </c>
      <c r="B44" s="1" t="n">
        <v>7</v>
      </c>
      <c r="C44" s="1" t="s">
        <v>11</v>
      </c>
      <c r="D44" s="1" t="s">
        <v>12</v>
      </c>
    </row>
    <row r="45" customFormat="false" ht="15" hidden="false" customHeight="false" outlineLevel="0" collapsed="false">
      <c r="A45" s="1" t="s">
        <v>67</v>
      </c>
      <c r="B45" s="1" t="n">
        <v>10</v>
      </c>
      <c r="C45" s="1" t="s">
        <v>53</v>
      </c>
      <c r="D45" s="1" t="s">
        <v>54</v>
      </c>
    </row>
    <row r="46" customFormat="false" ht="15" hidden="false" customHeight="false" outlineLevel="0" collapsed="false">
      <c r="A46" s="1" t="s">
        <v>68</v>
      </c>
      <c r="B46" s="1" t="n">
        <v>11</v>
      </c>
      <c r="C46" s="1" t="s">
        <v>23</v>
      </c>
      <c r="D46" s="1" t="s">
        <v>24</v>
      </c>
    </row>
    <row r="47" customFormat="false" ht="15" hidden="false" customHeight="false" outlineLevel="0" collapsed="false">
      <c r="A47" s="1" t="s">
        <v>69</v>
      </c>
      <c r="B47" s="1" t="n">
        <v>5</v>
      </c>
      <c r="C47" s="1" t="s">
        <v>8</v>
      </c>
      <c r="D47" s="1" t="s">
        <v>9</v>
      </c>
    </row>
    <row r="48" customFormat="false" ht="15" hidden="false" customHeight="false" outlineLevel="0" collapsed="false">
      <c r="A48" s="1" t="s">
        <v>70</v>
      </c>
      <c r="B48" s="1" t="n">
        <v>9</v>
      </c>
      <c r="C48" s="1" t="s">
        <v>14</v>
      </c>
      <c r="D48" s="1" t="s">
        <v>15</v>
      </c>
    </row>
    <row r="49" customFormat="false" ht="15" hidden="false" customHeight="false" outlineLevel="0" collapsed="false">
      <c r="A49" s="1" t="s">
        <v>71</v>
      </c>
      <c r="B49" s="1" t="n">
        <v>3</v>
      </c>
      <c r="C49" s="1" t="s">
        <v>39</v>
      </c>
      <c r="D49" s="1" t="s">
        <v>40</v>
      </c>
    </row>
    <row r="50" customFormat="false" ht="15" hidden="false" customHeight="false" outlineLevel="0" collapsed="false">
      <c r="A50" s="1" t="s">
        <v>72</v>
      </c>
      <c r="B50" s="1" t="n">
        <v>8</v>
      </c>
      <c r="C50" s="1" t="s">
        <v>5</v>
      </c>
      <c r="D50" s="1" t="s">
        <v>6</v>
      </c>
    </row>
    <row r="51" customFormat="false" ht="15" hidden="false" customHeight="false" outlineLevel="0" collapsed="false">
      <c r="A51" s="1" t="s">
        <v>73</v>
      </c>
      <c r="B51" s="1" t="n">
        <v>5</v>
      </c>
      <c r="C51" s="1" t="s">
        <v>8</v>
      </c>
      <c r="D51" s="1" t="s">
        <v>9</v>
      </c>
    </row>
    <row r="52" customFormat="false" ht="15" hidden="false" customHeight="false" outlineLevel="0" collapsed="false">
      <c r="A52" s="1" t="s">
        <v>74</v>
      </c>
      <c r="B52" s="1" t="n">
        <v>7</v>
      </c>
      <c r="C52" s="1" t="s">
        <v>11</v>
      </c>
      <c r="D52" s="1" t="s">
        <v>12</v>
      </c>
    </row>
    <row r="53" customFormat="false" ht="15" hidden="false" customHeight="false" outlineLevel="0" collapsed="false">
      <c r="A53" s="1" t="s">
        <v>75</v>
      </c>
      <c r="B53" s="1" t="n">
        <v>6</v>
      </c>
      <c r="C53" s="1" t="s">
        <v>26</v>
      </c>
      <c r="D53" s="1" t="s">
        <v>27</v>
      </c>
    </row>
    <row r="54" customFormat="false" ht="15" hidden="false" customHeight="false" outlineLevel="0" collapsed="false">
      <c r="A54" s="1" t="s">
        <v>76</v>
      </c>
      <c r="B54" s="1" t="n">
        <v>9</v>
      </c>
      <c r="C54" s="1" t="s">
        <v>14</v>
      </c>
      <c r="D54" s="1" t="s">
        <v>15</v>
      </c>
    </row>
    <row r="55" customFormat="false" ht="15" hidden="false" customHeight="false" outlineLevel="0" collapsed="false">
      <c r="A55" s="1" t="s">
        <v>77</v>
      </c>
      <c r="B55" s="1" t="n">
        <v>9</v>
      </c>
      <c r="C55" s="1" t="s">
        <v>14</v>
      </c>
      <c r="D55" s="1" t="s">
        <v>15</v>
      </c>
    </row>
    <row r="56" customFormat="false" ht="15" hidden="false" customHeight="false" outlineLevel="0" collapsed="false">
      <c r="A56" s="1" t="s">
        <v>78</v>
      </c>
      <c r="B56" s="1" t="n">
        <v>3</v>
      </c>
      <c r="C56" s="1" t="s">
        <v>39</v>
      </c>
      <c r="D56" s="1" t="s">
        <v>40</v>
      </c>
    </row>
    <row r="57" customFormat="false" ht="15" hidden="false" customHeight="false" outlineLevel="0" collapsed="false">
      <c r="A57" s="1" t="s">
        <v>79</v>
      </c>
      <c r="B57" s="1" t="n">
        <v>11</v>
      </c>
      <c r="C57" s="1" t="s">
        <v>23</v>
      </c>
      <c r="D57" s="1" t="s">
        <v>24</v>
      </c>
    </row>
    <row r="58" customFormat="false" ht="15" hidden="false" customHeight="false" outlineLevel="0" collapsed="false">
      <c r="A58" s="1" t="s">
        <v>80</v>
      </c>
      <c r="B58" s="1" t="n">
        <v>10</v>
      </c>
      <c r="C58" s="1" t="s">
        <v>53</v>
      </c>
      <c r="D58" s="1" t="s">
        <v>54</v>
      </c>
    </row>
    <row r="59" customFormat="false" ht="15" hidden="false" customHeight="false" outlineLevel="0" collapsed="false">
      <c r="A59" s="1" t="s">
        <v>81</v>
      </c>
      <c r="B59" s="1" t="n">
        <v>9</v>
      </c>
      <c r="C59" s="1" t="s">
        <v>14</v>
      </c>
      <c r="D59" s="1" t="s">
        <v>15</v>
      </c>
    </row>
    <row r="60" customFormat="false" ht="15" hidden="false" customHeight="false" outlineLevel="0" collapsed="false">
      <c r="A60" s="1" t="s">
        <v>82</v>
      </c>
      <c r="B60" s="1" t="n">
        <v>6</v>
      </c>
      <c r="C60" s="1" t="s">
        <v>26</v>
      </c>
      <c r="D60" s="1" t="s">
        <v>27</v>
      </c>
    </row>
    <row r="61" customFormat="false" ht="15" hidden="false" customHeight="false" outlineLevel="0" collapsed="false">
      <c r="A61" s="1" t="s">
        <v>83</v>
      </c>
      <c r="B61" s="1" t="n">
        <v>4</v>
      </c>
      <c r="C61" s="1" t="s">
        <v>45</v>
      </c>
      <c r="D61" s="1" t="s">
        <v>46</v>
      </c>
    </row>
    <row r="62" customFormat="false" ht="15" hidden="false" customHeight="false" outlineLevel="0" collapsed="false">
      <c r="A62" s="1" t="s">
        <v>84</v>
      </c>
      <c r="B62" s="1" t="n">
        <v>10</v>
      </c>
      <c r="C62" s="1" t="s">
        <v>53</v>
      </c>
      <c r="D62" s="1" t="s">
        <v>54</v>
      </c>
    </row>
    <row r="63" customFormat="false" ht="15" hidden="false" customHeight="false" outlineLevel="0" collapsed="false">
      <c r="A63" s="1" t="s">
        <v>85</v>
      </c>
      <c r="B63" s="1" t="n">
        <v>3</v>
      </c>
      <c r="C63" s="1" t="s">
        <v>39</v>
      </c>
      <c r="D63" s="1" t="s">
        <v>40</v>
      </c>
    </row>
    <row r="64" customFormat="false" ht="15" hidden="false" customHeight="false" outlineLevel="0" collapsed="false">
      <c r="A64" s="1" t="s">
        <v>86</v>
      </c>
      <c r="B64" s="1" t="n">
        <v>8</v>
      </c>
      <c r="C64" s="1" t="s">
        <v>5</v>
      </c>
      <c r="D64" s="1" t="s">
        <v>6</v>
      </c>
    </row>
    <row r="65" customFormat="false" ht="15" hidden="false" customHeight="false" outlineLevel="0" collapsed="false">
      <c r="A65" s="1" t="s">
        <v>87</v>
      </c>
      <c r="B65" s="1" t="n">
        <v>8</v>
      </c>
      <c r="C65" s="1" t="s">
        <v>5</v>
      </c>
      <c r="D65" s="1" t="s">
        <v>6</v>
      </c>
    </row>
    <row r="66" customFormat="false" ht="15" hidden="false" customHeight="false" outlineLevel="0" collapsed="false">
      <c r="A66" s="1" t="s">
        <v>88</v>
      </c>
      <c r="B66" s="1" t="n">
        <v>10</v>
      </c>
      <c r="C66" s="1" t="s">
        <v>53</v>
      </c>
      <c r="D66" s="1" t="s">
        <v>54</v>
      </c>
    </row>
    <row r="67" customFormat="false" ht="15" hidden="false" customHeight="false" outlineLevel="0" collapsed="false">
      <c r="A67" s="1" t="s">
        <v>89</v>
      </c>
      <c r="B67" s="1" t="n">
        <v>10</v>
      </c>
      <c r="C67" s="1" t="s">
        <v>53</v>
      </c>
      <c r="D67" s="1" t="s">
        <v>54</v>
      </c>
    </row>
    <row r="68" customFormat="false" ht="15" hidden="false" customHeight="false" outlineLevel="0" collapsed="false">
      <c r="A68" s="1" t="s">
        <v>90</v>
      </c>
      <c r="B68" s="1" t="n">
        <v>5</v>
      </c>
      <c r="C68" s="1" t="s">
        <v>8</v>
      </c>
      <c r="D68" s="1" t="s">
        <v>9</v>
      </c>
    </row>
    <row r="69" customFormat="false" ht="15" hidden="false" customHeight="false" outlineLevel="0" collapsed="false">
      <c r="A69" s="1" t="s">
        <v>91</v>
      </c>
      <c r="B69" s="1" t="n">
        <v>5</v>
      </c>
      <c r="C69" s="1" t="s">
        <v>8</v>
      </c>
      <c r="D69" s="1" t="s">
        <v>9</v>
      </c>
    </row>
    <row r="70" customFormat="false" ht="15" hidden="false" customHeight="false" outlineLevel="0" collapsed="false">
      <c r="A70" s="1" t="s">
        <v>92</v>
      </c>
      <c r="B70" s="1" t="n">
        <v>7</v>
      </c>
      <c r="C70" s="1" t="s">
        <v>11</v>
      </c>
      <c r="D70" s="1" t="s">
        <v>12</v>
      </c>
    </row>
    <row r="71" customFormat="false" ht="15" hidden="false" customHeight="false" outlineLevel="0" collapsed="false">
      <c r="A71" s="1" t="s">
        <v>93</v>
      </c>
      <c r="B71" s="1" t="n">
        <v>8</v>
      </c>
      <c r="C71" s="1" t="s">
        <v>5</v>
      </c>
      <c r="D71" s="1" t="s">
        <v>6</v>
      </c>
    </row>
    <row r="72" customFormat="false" ht="15" hidden="false" customHeight="false" outlineLevel="0" collapsed="false">
      <c r="A72" s="1" t="s">
        <v>94</v>
      </c>
      <c r="B72" s="1" t="n">
        <v>6</v>
      </c>
      <c r="C72" s="1" t="s">
        <v>26</v>
      </c>
      <c r="D72" s="1" t="s">
        <v>27</v>
      </c>
    </row>
    <row r="73" customFormat="false" ht="15" hidden="false" customHeight="false" outlineLevel="0" collapsed="false">
      <c r="A73" s="1" t="s">
        <v>95</v>
      </c>
      <c r="B73" s="1" t="n">
        <v>7</v>
      </c>
      <c r="C73" s="1" t="s">
        <v>11</v>
      </c>
      <c r="D73" s="1" t="s">
        <v>12</v>
      </c>
    </row>
    <row r="74" customFormat="false" ht="15" hidden="false" customHeight="false" outlineLevel="0" collapsed="false">
      <c r="A74" s="1" t="s">
        <v>96</v>
      </c>
      <c r="B74" s="1" t="n">
        <v>6</v>
      </c>
      <c r="C74" s="1" t="s">
        <v>26</v>
      </c>
      <c r="D74" s="1" t="s">
        <v>27</v>
      </c>
    </row>
    <row r="75" customFormat="false" ht="15" hidden="false" customHeight="false" outlineLevel="0" collapsed="false">
      <c r="A75" s="1" t="s">
        <v>97</v>
      </c>
      <c r="B75" s="1" t="n">
        <v>9</v>
      </c>
      <c r="C75" s="1" t="s">
        <v>14</v>
      </c>
      <c r="D75" s="1" t="s">
        <v>15</v>
      </c>
    </row>
    <row r="76" customFormat="false" ht="15" hidden="false" customHeight="false" outlineLevel="0" collapsed="false">
      <c r="A76" s="1" t="s">
        <v>98</v>
      </c>
      <c r="B76" s="1" t="n">
        <v>11</v>
      </c>
      <c r="C76" s="1" t="s">
        <v>23</v>
      </c>
      <c r="D76" s="1" t="s">
        <v>24</v>
      </c>
    </row>
    <row r="77" customFormat="false" ht="15" hidden="false" customHeight="false" outlineLevel="0" collapsed="false">
      <c r="A77" s="1" t="s">
        <v>99</v>
      </c>
      <c r="B77" s="1" t="n">
        <v>8</v>
      </c>
      <c r="C77" s="1" t="s">
        <v>5</v>
      </c>
      <c r="D77" s="1" t="s">
        <v>6</v>
      </c>
    </row>
    <row r="78" customFormat="false" ht="15" hidden="false" customHeight="false" outlineLevel="0" collapsed="false">
      <c r="A78" s="1" t="s">
        <v>100</v>
      </c>
      <c r="B78" s="1" t="n">
        <v>6</v>
      </c>
      <c r="C78" s="1" t="s">
        <v>26</v>
      </c>
      <c r="D78" s="1" t="s">
        <v>27</v>
      </c>
    </row>
    <row r="79" customFormat="false" ht="15" hidden="false" customHeight="false" outlineLevel="0" collapsed="false">
      <c r="A79" s="1" t="s">
        <v>101</v>
      </c>
      <c r="B79" s="1" t="n">
        <v>6</v>
      </c>
      <c r="C79" s="1" t="s">
        <v>26</v>
      </c>
      <c r="D79" s="1" t="s">
        <v>27</v>
      </c>
    </row>
    <row r="80" customFormat="false" ht="15" hidden="false" customHeight="false" outlineLevel="0" collapsed="false">
      <c r="A80" s="1" t="s">
        <v>102</v>
      </c>
      <c r="B80" s="1" t="n">
        <v>10</v>
      </c>
      <c r="C80" s="1" t="s">
        <v>53</v>
      </c>
      <c r="D80" s="1" t="s">
        <v>54</v>
      </c>
    </row>
    <row r="81" customFormat="false" ht="15" hidden="false" customHeight="false" outlineLevel="0" collapsed="false">
      <c r="A81" s="1" t="s">
        <v>103</v>
      </c>
      <c r="B81" s="1" t="n">
        <v>8</v>
      </c>
      <c r="C81" s="1" t="s">
        <v>5</v>
      </c>
      <c r="D81" s="1" t="s">
        <v>6</v>
      </c>
    </row>
    <row r="82" customFormat="false" ht="15" hidden="false" customHeight="false" outlineLevel="0" collapsed="false">
      <c r="A82" s="1" t="s">
        <v>104</v>
      </c>
      <c r="B82" s="1" t="n">
        <v>8</v>
      </c>
      <c r="C82" s="1" t="s">
        <v>5</v>
      </c>
      <c r="D82" s="1" t="s">
        <v>6</v>
      </c>
    </row>
    <row r="83" customFormat="false" ht="15" hidden="false" customHeight="false" outlineLevel="0" collapsed="false">
      <c r="A83" s="1" t="s">
        <v>105</v>
      </c>
      <c r="B83" s="1" t="n">
        <v>10</v>
      </c>
      <c r="C83" s="1" t="s">
        <v>53</v>
      </c>
      <c r="D83" s="1" t="s">
        <v>54</v>
      </c>
    </row>
    <row r="84" customFormat="false" ht="15" hidden="false" customHeight="false" outlineLevel="0" collapsed="false">
      <c r="A84" s="1" t="s">
        <v>106</v>
      </c>
      <c r="B84" s="1" t="n">
        <v>7</v>
      </c>
      <c r="C84" s="1" t="s">
        <v>11</v>
      </c>
      <c r="D84" s="1" t="s">
        <v>12</v>
      </c>
    </row>
    <row r="85" customFormat="false" ht="15" hidden="false" customHeight="false" outlineLevel="0" collapsed="false">
      <c r="A85" s="1" t="s">
        <v>107</v>
      </c>
      <c r="B85" s="1" t="n">
        <v>6</v>
      </c>
      <c r="C85" s="1" t="s">
        <v>26</v>
      </c>
      <c r="D85" s="1" t="s">
        <v>27</v>
      </c>
    </row>
    <row r="86" customFormat="false" ht="15" hidden="false" customHeight="false" outlineLevel="0" collapsed="false">
      <c r="A86" s="1" t="s">
        <v>108</v>
      </c>
      <c r="B86" s="1" t="n">
        <v>7</v>
      </c>
      <c r="C86" s="1" t="s">
        <v>11</v>
      </c>
      <c r="D86" s="1" t="s">
        <v>12</v>
      </c>
    </row>
    <row r="87" customFormat="false" ht="15" hidden="false" customHeight="false" outlineLevel="0" collapsed="false">
      <c r="A87" s="1" t="s">
        <v>109</v>
      </c>
      <c r="B87" s="1" t="n">
        <v>6</v>
      </c>
      <c r="C87" s="1" t="s">
        <v>26</v>
      </c>
      <c r="D87" s="1" t="s">
        <v>27</v>
      </c>
    </row>
    <row r="88" customFormat="false" ht="15" hidden="false" customHeight="false" outlineLevel="0" collapsed="false">
      <c r="A88" s="1" t="s">
        <v>110</v>
      </c>
      <c r="B88" s="1" t="n">
        <v>2</v>
      </c>
      <c r="C88" s="1" t="s">
        <v>18</v>
      </c>
      <c r="D88" s="1" t="s">
        <v>19</v>
      </c>
    </row>
    <row r="89" customFormat="false" ht="15" hidden="false" customHeight="false" outlineLevel="0" collapsed="false">
      <c r="A89" s="1" t="s">
        <v>111</v>
      </c>
      <c r="B89" s="1" t="n">
        <v>8</v>
      </c>
      <c r="C89" s="1" t="s">
        <v>5</v>
      </c>
      <c r="D89" s="1" t="s">
        <v>6</v>
      </c>
    </row>
    <row r="90" customFormat="false" ht="15" hidden="false" customHeight="false" outlineLevel="0" collapsed="false">
      <c r="A90" s="1" t="s">
        <v>112</v>
      </c>
      <c r="B90" s="1" t="n">
        <v>9</v>
      </c>
      <c r="C90" s="1" t="s">
        <v>14</v>
      </c>
      <c r="D90" s="1" t="s">
        <v>15</v>
      </c>
    </row>
    <row r="91" customFormat="false" ht="15" hidden="false" customHeight="false" outlineLevel="0" collapsed="false">
      <c r="A91" s="1" t="s">
        <v>113</v>
      </c>
      <c r="B91" s="1" t="n">
        <v>6</v>
      </c>
      <c r="C91" s="1" t="s">
        <v>26</v>
      </c>
      <c r="D91" s="1" t="s">
        <v>27</v>
      </c>
    </row>
    <row r="92" customFormat="false" ht="15" hidden="false" customHeight="false" outlineLevel="0" collapsed="false">
      <c r="A92" s="1" t="s">
        <v>114</v>
      </c>
      <c r="B92" s="1" t="n">
        <v>7</v>
      </c>
      <c r="C92" s="1" t="s">
        <v>11</v>
      </c>
      <c r="D92" s="1" t="s">
        <v>12</v>
      </c>
    </row>
    <row r="93" customFormat="false" ht="15" hidden="false" customHeight="false" outlineLevel="0" collapsed="false">
      <c r="A93" s="1" t="s">
        <v>115</v>
      </c>
      <c r="B93" s="1" t="n">
        <v>9</v>
      </c>
      <c r="C93" s="1" t="s">
        <v>14</v>
      </c>
      <c r="D93" s="1" t="s">
        <v>15</v>
      </c>
    </row>
    <row r="94" customFormat="false" ht="15" hidden="false" customHeight="false" outlineLevel="0" collapsed="false">
      <c r="A94" s="1" t="s">
        <v>116</v>
      </c>
      <c r="B94" s="1" t="n">
        <v>8</v>
      </c>
      <c r="C94" s="1" t="s">
        <v>5</v>
      </c>
      <c r="D94" s="1" t="s">
        <v>6</v>
      </c>
    </row>
    <row r="95" customFormat="false" ht="15" hidden="false" customHeight="false" outlineLevel="0" collapsed="false">
      <c r="A95" s="1" t="s">
        <v>117</v>
      </c>
      <c r="B95" s="1" t="n">
        <v>5</v>
      </c>
      <c r="C95" s="1" t="s">
        <v>8</v>
      </c>
      <c r="D95" s="1" t="s">
        <v>9</v>
      </c>
    </row>
    <row r="96" customFormat="false" ht="15" hidden="false" customHeight="false" outlineLevel="0" collapsed="false">
      <c r="A96" s="1" t="s">
        <v>118</v>
      </c>
      <c r="B96" s="1" t="n">
        <v>8</v>
      </c>
      <c r="C96" s="1" t="s">
        <v>5</v>
      </c>
      <c r="D96" s="1" t="s">
        <v>6</v>
      </c>
    </row>
    <row r="97" customFormat="false" ht="15" hidden="false" customHeight="false" outlineLevel="0" collapsed="false">
      <c r="A97" s="1" t="s">
        <v>119</v>
      </c>
      <c r="B97" s="1" t="n">
        <v>2</v>
      </c>
      <c r="C97" s="1" t="s">
        <v>18</v>
      </c>
      <c r="D97" s="1" t="s">
        <v>19</v>
      </c>
    </row>
    <row r="98" customFormat="false" ht="15" hidden="false" customHeight="false" outlineLevel="0" collapsed="false">
      <c r="A98" s="1" t="s">
        <v>120</v>
      </c>
      <c r="B98" s="1" t="n">
        <v>6</v>
      </c>
      <c r="C98" s="1" t="s">
        <v>26</v>
      </c>
      <c r="D98" s="1" t="s">
        <v>27</v>
      </c>
    </row>
    <row r="99" customFormat="false" ht="15" hidden="false" customHeight="false" outlineLevel="0" collapsed="false">
      <c r="A99" s="1" t="s">
        <v>121</v>
      </c>
      <c r="B99" s="1" t="n">
        <v>8</v>
      </c>
      <c r="C99" s="1" t="s">
        <v>5</v>
      </c>
      <c r="D99" s="1" t="s">
        <v>6</v>
      </c>
    </row>
    <row r="100" customFormat="false" ht="15" hidden="false" customHeight="false" outlineLevel="0" collapsed="false">
      <c r="A100" s="1" t="s">
        <v>122</v>
      </c>
      <c r="B100" s="1" t="n">
        <v>8</v>
      </c>
      <c r="C100" s="1" t="s">
        <v>5</v>
      </c>
      <c r="D100" s="1" t="s">
        <v>6</v>
      </c>
    </row>
    <row r="101" customFormat="false" ht="15" hidden="false" customHeight="false" outlineLevel="0" collapsed="false">
      <c r="A101" s="1" t="s">
        <v>123</v>
      </c>
      <c r="B101" s="1" t="n">
        <v>5</v>
      </c>
      <c r="C101" s="1" t="s">
        <v>8</v>
      </c>
      <c r="D101" s="1" t="s">
        <v>9</v>
      </c>
    </row>
    <row r="102" customFormat="false" ht="15" hidden="false" customHeight="false" outlineLevel="0" collapsed="false">
      <c r="A102" s="1" t="s">
        <v>124</v>
      </c>
      <c r="B102" s="1" t="n">
        <v>7</v>
      </c>
      <c r="C102" s="1" t="s">
        <v>11</v>
      </c>
      <c r="D102" s="1" t="s">
        <v>12</v>
      </c>
    </row>
    <row r="103" customFormat="false" ht="15" hidden="false" customHeight="false" outlineLevel="0" collapsed="false">
      <c r="A103" s="1" t="s">
        <v>125</v>
      </c>
      <c r="B103" s="1" t="n">
        <v>9</v>
      </c>
      <c r="C103" s="1" t="s">
        <v>14</v>
      </c>
      <c r="D103" s="1" t="s">
        <v>15</v>
      </c>
    </row>
    <row r="104" customFormat="false" ht="15" hidden="false" customHeight="false" outlineLevel="0" collapsed="false">
      <c r="A104" s="1" t="s">
        <v>126</v>
      </c>
      <c r="B104" s="1" t="n">
        <v>10</v>
      </c>
      <c r="C104" s="1" t="s">
        <v>53</v>
      </c>
      <c r="D104" s="1" t="s">
        <v>54</v>
      </c>
    </row>
    <row r="105" customFormat="false" ht="15" hidden="false" customHeight="false" outlineLevel="0" collapsed="false">
      <c r="A105" s="1" t="s">
        <v>127</v>
      </c>
      <c r="B105" s="1" t="n">
        <v>8</v>
      </c>
      <c r="C105" s="1" t="s">
        <v>5</v>
      </c>
      <c r="D105" s="1" t="s">
        <v>6</v>
      </c>
    </row>
    <row r="106" customFormat="false" ht="15" hidden="false" customHeight="false" outlineLevel="0" collapsed="false">
      <c r="A106" s="1" t="s">
        <v>128</v>
      </c>
      <c r="B106" s="1" t="n">
        <v>8</v>
      </c>
      <c r="C106" s="1" t="s">
        <v>5</v>
      </c>
      <c r="D106" s="1" t="s">
        <v>6</v>
      </c>
    </row>
    <row r="107" customFormat="false" ht="15" hidden="false" customHeight="false" outlineLevel="0" collapsed="false">
      <c r="A107" s="1" t="s">
        <v>129</v>
      </c>
      <c r="B107" s="1" t="n">
        <v>7</v>
      </c>
      <c r="C107" s="1" t="s">
        <v>11</v>
      </c>
      <c r="D107" s="1" t="s">
        <v>12</v>
      </c>
    </row>
    <row r="108" customFormat="false" ht="15" hidden="false" customHeight="false" outlineLevel="0" collapsed="false">
      <c r="A108" s="1" t="s">
        <v>130</v>
      </c>
      <c r="B108" s="1" t="n">
        <v>5</v>
      </c>
      <c r="C108" s="1" t="s">
        <v>8</v>
      </c>
      <c r="D108" s="1" t="s">
        <v>9</v>
      </c>
    </row>
    <row r="109" customFormat="false" ht="15" hidden="false" customHeight="false" outlineLevel="0" collapsed="false">
      <c r="A109" s="1" t="s">
        <v>131</v>
      </c>
      <c r="B109" s="1" t="n">
        <v>5</v>
      </c>
      <c r="C109" s="1" t="s">
        <v>8</v>
      </c>
      <c r="D109" s="1" t="s">
        <v>9</v>
      </c>
    </row>
    <row r="110" customFormat="false" ht="15" hidden="false" customHeight="false" outlineLevel="0" collapsed="false">
      <c r="A110" s="1" t="s">
        <v>132</v>
      </c>
      <c r="B110" s="1" t="n">
        <v>10</v>
      </c>
      <c r="C110" s="1" t="s">
        <v>53</v>
      </c>
      <c r="D110" s="1" t="s">
        <v>54</v>
      </c>
    </row>
    <row r="111" customFormat="false" ht="15" hidden="false" customHeight="false" outlineLevel="0" collapsed="false">
      <c r="A111" s="1" t="s">
        <v>133</v>
      </c>
      <c r="B111" s="1" t="n">
        <v>7</v>
      </c>
      <c r="C111" s="1" t="s">
        <v>11</v>
      </c>
      <c r="D111" s="1" t="s">
        <v>12</v>
      </c>
    </row>
    <row r="112" customFormat="false" ht="15" hidden="false" customHeight="false" outlineLevel="0" collapsed="false">
      <c r="A112" s="1" t="s">
        <v>134</v>
      </c>
      <c r="B112" s="1" t="n">
        <v>6</v>
      </c>
      <c r="C112" s="1" t="s">
        <v>26</v>
      </c>
      <c r="D112" s="1" t="s">
        <v>27</v>
      </c>
    </row>
    <row r="113" customFormat="false" ht="15" hidden="false" customHeight="false" outlineLevel="0" collapsed="false">
      <c r="A113" s="1" t="s">
        <v>135</v>
      </c>
      <c r="B113" s="1" t="n">
        <v>6</v>
      </c>
      <c r="C113" s="1" t="s">
        <v>26</v>
      </c>
      <c r="D113" s="1" t="s">
        <v>27</v>
      </c>
    </row>
    <row r="114" customFormat="false" ht="15" hidden="false" customHeight="false" outlineLevel="0" collapsed="false">
      <c r="A114" s="1" t="s">
        <v>136</v>
      </c>
      <c r="B114" s="1" t="n">
        <v>7</v>
      </c>
      <c r="C114" s="1" t="s">
        <v>11</v>
      </c>
      <c r="D114" s="1" t="s">
        <v>12</v>
      </c>
    </row>
    <row r="115" customFormat="false" ht="15" hidden="false" customHeight="false" outlineLevel="0" collapsed="false">
      <c r="A115" s="1" t="s">
        <v>137</v>
      </c>
      <c r="B115" s="1" t="n">
        <v>6</v>
      </c>
      <c r="C115" s="1" t="s">
        <v>26</v>
      </c>
      <c r="D115" s="1" t="s">
        <v>27</v>
      </c>
    </row>
    <row r="116" customFormat="false" ht="15" hidden="false" customHeight="false" outlineLevel="0" collapsed="false">
      <c r="A116" s="1" t="s">
        <v>138</v>
      </c>
      <c r="B116" s="1" t="n">
        <v>7</v>
      </c>
      <c r="C116" s="1" t="s">
        <v>11</v>
      </c>
      <c r="D116" s="1" t="s">
        <v>12</v>
      </c>
    </row>
    <row r="117" customFormat="false" ht="15" hidden="false" customHeight="false" outlineLevel="0" collapsed="false">
      <c r="A117" s="1" t="s">
        <v>139</v>
      </c>
      <c r="B117" s="1" t="n">
        <v>7</v>
      </c>
      <c r="C117" s="1" t="s">
        <v>11</v>
      </c>
      <c r="D117" s="1" t="s">
        <v>12</v>
      </c>
    </row>
    <row r="118" customFormat="false" ht="15" hidden="false" customHeight="false" outlineLevel="0" collapsed="false">
      <c r="A118" s="1" t="s">
        <v>140</v>
      </c>
      <c r="B118" s="1" t="n">
        <v>2</v>
      </c>
      <c r="C118" s="1" t="s">
        <v>18</v>
      </c>
      <c r="D118" s="1" t="s">
        <v>19</v>
      </c>
    </row>
    <row r="119" customFormat="false" ht="15" hidden="false" customHeight="false" outlineLevel="0" collapsed="false">
      <c r="A119" s="1" t="s">
        <v>141</v>
      </c>
      <c r="B119" s="1" t="n">
        <v>8</v>
      </c>
      <c r="C119" s="1" t="s">
        <v>5</v>
      </c>
      <c r="D119" s="1" t="s">
        <v>6</v>
      </c>
    </row>
    <row r="120" customFormat="false" ht="15" hidden="false" customHeight="false" outlineLevel="0" collapsed="false">
      <c r="A120" s="1" t="s">
        <v>142</v>
      </c>
      <c r="B120" s="1" t="n">
        <v>5</v>
      </c>
      <c r="C120" s="1" t="s">
        <v>8</v>
      </c>
      <c r="D120" s="1" t="s">
        <v>9</v>
      </c>
    </row>
    <row r="121" customFormat="false" ht="15" hidden="false" customHeight="false" outlineLevel="0" collapsed="false">
      <c r="A121" s="1" t="s">
        <v>143</v>
      </c>
      <c r="B121" s="1" t="n">
        <v>11</v>
      </c>
      <c r="C121" s="1" t="s">
        <v>23</v>
      </c>
      <c r="D121" s="1" t="s">
        <v>24</v>
      </c>
    </row>
    <row r="122" customFormat="false" ht="15" hidden="false" customHeight="false" outlineLevel="0" collapsed="false">
      <c r="A122" s="1" t="s">
        <v>144</v>
      </c>
      <c r="B122" s="1" t="n">
        <v>9</v>
      </c>
      <c r="C122" s="1" t="s">
        <v>14</v>
      </c>
      <c r="D122" s="1" t="s">
        <v>15</v>
      </c>
    </row>
    <row r="123" customFormat="false" ht="15" hidden="false" customHeight="false" outlineLevel="0" collapsed="false">
      <c r="A123" s="1" t="s">
        <v>145</v>
      </c>
      <c r="B123" s="1" t="n">
        <v>9</v>
      </c>
      <c r="C123" s="1" t="s">
        <v>14</v>
      </c>
      <c r="D123" s="1" t="s">
        <v>15</v>
      </c>
    </row>
    <row r="124" customFormat="false" ht="15" hidden="false" customHeight="false" outlineLevel="0" collapsed="false">
      <c r="A124" s="1" t="s">
        <v>146</v>
      </c>
      <c r="B124" s="1" t="n">
        <v>7</v>
      </c>
      <c r="C124" s="1" t="s">
        <v>11</v>
      </c>
      <c r="D124" s="1" t="s">
        <v>12</v>
      </c>
    </row>
    <row r="125" customFormat="false" ht="15" hidden="false" customHeight="false" outlineLevel="0" collapsed="false">
      <c r="A125" s="1" t="s">
        <v>147</v>
      </c>
      <c r="B125" s="1" t="n">
        <v>3</v>
      </c>
      <c r="C125" s="1" t="s">
        <v>39</v>
      </c>
      <c r="D125" s="1" t="s">
        <v>40</v>
      </c>
    </row>
    <row r="126" customFormat="false" ht="15" hidden="false" customHeight="false" outlineLevel="0" collapsed="false">
      <c r="A126" s="1" t="s">
        <v>148</v>
      </c>
      <c r="B126" s="1" t="n">
        <v>7</v>
      </c>
      <c r="C126" s="1" t="s">
        <v>11</v>
      </c>
      <c r="D126" s="1" t="s">
        <v>12</v>
      </c>
    </row>
    <row r="127" customFormat="false" ht="15" hidden="false" customHeight="false" outlineLevel="0" collapsed="false">
      <c r="A127" s="1" t="s">
        <v>149</v>
      </c>
      <c r="B127" s="1" t="n">
        <v>10</v>
      </c>
      <c r="C127" s="1" t="s">
        <v>53</v>
      </c>
      <c r="D127" s="1" t="s">
        <v>54</v>
      </c>
    </row>
    <row r="128" customFormat="false" ht="15" hidden="false" customHeight="false" outlineLevel="0" collapsed="false">
      <c r="A128" s="1" t="s">
        <v>150</v>
      </c>
      <c r="B128" s="1" t="n">
        <v>4</v>
      </c>
      <c r="C128" s="1" t="s">
        <v>45</v>
      </c>
      <c r="D128" s="1" t="s">
        <v>46</v>
      </c>
    </row>
    <row r="129" customFormat="false" ht="15" hidden="false" customHeight="false" outlineLevel="0" collapsed="false">
      <c r="A129" s="1" t="s">
        <v>151</v>
      </c>
      <c r="B129" s="1" t="n">
        <v>7</v>
      </c>
      <c r="C129" s="1" t="s">
        <v>11</v>
      </c>
      <c r="D129" s="1" t="s">
        <v>12</v>
      </c>
    </row>
    <row r="130" customFormat="false" ht="15" hidden="false" customHeight="false" outlineLevel="0" collapsed="false">
      <c r="A130" s="1" t="s">
        <v>152</v>
      </c>
      <c r="B130" s="1" t="n">
        <v>9</v>
      </c>
      <c r="C130" s="1" t="s">
        <v>14</v>
      </c>
      <c r="D130" s="1" t="s">
        <v>15</v>
      </c>
    </row>
    <row r="131" customFormat="false" ht="15" hidden="false" customHeight="false" outlineLevel="0" collapsed="false">
      <c r="A131" s="1" t="s">
        <v>153</v>
      </c>
      <c r="B131" s="1" t="n">
        <v>8</v>
      </c>
      <c r="C131" s="1" t="s">
        <v>5</v>
      </c>
      <c r="D131" s="1" t="s">
        <v>6</v>
      </c>
    </row>
    <row r="132" customFormat="false" ht="15" hidden="false" customHeight="false" outlineLevel="0" collapsed="false">
      <c r="A132" s="1" t="s">
        <v>154</v>
      </c>
      <c r="B132" s="1" t="n">
        <v>8</v>
      </c>
      <c r="C132" s="1" t="s">
        <v>5</v>
      </c>
      <c r="D132" s="1" t="s">
        <v>6</v>
      </c>
    </row>
    <row r="133" customFormat="false" ht="15" hidden="false" customHeight="false" outlineLevel="0" collapsed="false">
      <c r="A133" s="1" t="s">
        <v>155</v>
      </c>
      <c r="B133" s="1" t="n">
        <v>7</v>
      </c>
      <c r="C133" s="1" t="s">
        <v>11</v>
      </c>
      <c r="D133" s="1" t="s">
        <v>12</v>
      </c>
    </row>
    <row r="134" customFormat="false" ht="15" hidden="false" customHeight="false" outlineLevel="0" collapsed="false">
      <c r="A134" s="1" t="s">
        <v>156</v>
      </c>
      <c r="B134" s="1" t="n">
        <v>11</v>
      </c>
      <c r="C134" s="1" t="s">
        <v>23</v>
      </c>
      <c r="D134" s="1" t="s">
        <v>24</v>
      </c>
    </row>
    <row r="135" customFormat="false" ht="15" hidden="false" customHeight="false" outlineLevel="0" collapsed="false">
      <c r="A135" s="1" t="s">
        <v>157</v>
      </c>
      <c r="B135" s="1" t="n">
        <v>9</v>
      </c>
      <c r="C135" s="1" t="s">
        <v>14</v>
      </c>
      <c r="D135" s="1" t="s">
        <v>15</v>
      </c>
    </row>
    <row r="136" customFormat="false" ht="15" hidden="false" customHeight="false" outlineLevel="0" collapsed="false">
      <c r="A136" s="1" t="s">
        <v>158</v>
      </c>
      <c r="B136" s="1" t="n">
        <v>5</v>
      </c>
      <c r="C136" s="1" t="s">
        <v>8</v>
      </c>
      <c r="D136" s="1" t="s">
        <v>9</v>
      </c>
    </row>
    <row r="137" customFormat="false" ht="15" hidden="false" customHeight="false" outlineLevel="0" collapsed="false">
      <c r="A137" s="1" t="s">
        <v>159</v>
      </c>
      <c r="B137" s="1" t="n">
        <v>5</v>
      </c>
      <c r="C137" s="1" t="s">
        <v>8</v>
      </c>
      <c r="D137" s="1" t="s">
        <v>9</v>
      </c>
    </row>
    <row r="138" customFormat="false" ht="15" hidden="false" customHeight="false" outlineLevel="0" collapsed="false">
      <c r="A138" s="1" t="s">
        <v>160</v>
      </c>
      <c r="B138" s="1" t="n">
        <v>8</v>
      </c>
      <c r="C138" s="1" t="s">
        <v>5</v>
      </c>
      <c r="D138" s="1" t="s">
        <v>6</v>
      </c>
    </row>
    <row r="139" customFormat="false" ht="15" hidden="false" customHeight="false" outlineLevel="0" collapsed="false">
      <c r="A139" s="1" t="s">
        <v>161</v>
      </c>
      <c r="B139" s="1" t="n">
        <v>5</v>
      </c>
      <c r="C139" s="1" t="s">
        <v>8</v>
      </c>
      <c r="D139" s="1" t="s">
        <v>9</v>
      </c>
    </row>
    <row r="140" customFormat="false" ht="15" hidden="false" customHeight="false" outlineLevel="0" collapsed="false">
      <c r="A140" s="1" t="s">
        <v>162</v>
      </c>
      <c r="B140" s="1" t="n">
        <v>9</v>
      </c>
      <c r="C140" s="1" t="s">
        <v>14</v>
      </c>
      <c r="D140" s="1" t="s">
        <v>15</v>
      </c>
    </row>
    <row r="141" customFormat="false" ht="15" hidden="false" customHeight="false" outlineLevel="0" collapsed="false">
      <c r="A141" s="1" t="s">
        <v>163</v>
      </c>
      <c r="B141" s="1" t="n">
        <v>4</v>
      </c>
      <c r="C141" s="1" t="s">
        <v>45</v>
      </c>
      <c r="D141" s="1" t="s">
        <v>46</v>
      </c>
    </row>
    <row r="142" customFormat="false" ht="15" hidden="false" customHeight="false" outlineLevel="0" collapsed="false">
      <c r="A142" s="1" t="s">
        <v>164</v>
      </c>
      <c r="B142" s="1" t="n">
        <v>11</v>
      </c>
      <c r="C142" s="1" t="s">
        <v>23</v>
      </c>
      <c r="D142" s="1" t="s">
        <v>24</v>
      </c>
    </row>
    <row r="143" customFormat="false" ht="15" hidden="false" customHeight="false" outlineLevel="0" collapsed="false">
      <c r="A143" s="1" t="s">
        <v>165</v>
      </c>
      <c r="B143" s="1" t="n">
        <v>5</v>
      </c>
      <c r="C143" s="1" t="s">
        <v>8</v>
      </c>
      <c r="D143" s="1" t="s">
        <v>9</v>
      </c>
    </row>
    <row r="144" customFormat="false" ht="15" hidden="false" customHeight="false" outlineLevel="0" collapsed="false">
      <c r="A144" s="1" t="s">
        <v>166</v>
      </c>
      <c r="B144" s="1" t="n">
        <v>7</v>
      </c>
      <c r="C144" s="1" t="s">
        <v>11</v>
      </c>
      <c r="D144" s="1" t="s">
        <v>12</v>
      </c>
    </row>
    <row r="145" customFormat="false" ht="15" hidden="false" customHeight="false" outlineLevel="0" collapsed="false">
      <c r="A145" s="1" t="s">
        <v>167</v>
      </c>
      <c r="B145" s="1" t="n">
        <v>6</v>
      </c>
      <c r="C145" s="1" t="s">
        <v>26</v>
      </c>
      <c r="D145" s="1" t="s">
        <v>27</v>
      </c>
    </row>
    <row r="146" customFormat="false" ht="15" hidden="false" customHeight="false" outlineLevel="0" collapsed="false">
      <c r="A146" s="1" t="s">
        <v>168</v>
      </c>
      <c r="B146" s="1" t="n">
        <v>10</v>
      </c>
      <c r="C146" s="1" t="s">
        <v>53</v>
      </c>
      <c r="D146" s="1" t="s">
        <v>54</v>
      </c>
    </row>
    <row r="147" customFormat="false" ht="15" hidden="false" customHeight="false" outlineLevel="0" collapsed="false">
      <c r="A147" s="1" t="s">
        <v>169</v>
      </c>
      <c r="B147" s="1" t="n">
        <v>6</v>
      </c>
      <c r="C147" s="1" t="s">
        <v>26</v>
      </c>
      <c r="D147" s="1" t="s">
        <v>27</v>
      </c>
    </row>
    <row r="148" customFormat="false" ht="15" hidden="false" customHeight="false" outlineLevel="0" collapsed="false">
      <c r="A148" s="1" t="s">
        <v>170</v>
      </c>
      <c r="B148" s="1" t="n">
        <v>9</v>
      </c>
      <c r="C148" s="1" t="s">
        <v>14</v>
      </c>
      <c r="D148" s="1" t="s">
        <v>15</v>
      </c>
    </row>
    <row r="149" customFormat="false" ht="15" hidden="false" customHeight="false" outlineLevel="0" collapsed="false">
      <c r="A149" s="1" t="s">
        <v>171</v>
      </c>
      <c r="B149" s="1" t="n">
        <v>7</v>
      </c>
      <c r="C149" s="1" t="s">
        <v>11</v>
      </c>
      <c r="D149" s="1" t="s">
        <v>12</v>
      </c>
    </row>
    <row r="150" customFormat="false" ht="15" hidden="false" customHeight="false" outlineLevel="0" collapsed="false">
      <c r="A150" s="1" t="s">
        <v>172</v>
      </c>
      <c r="B150" s="1" t="n">
        <v>11</v>
      </c>
      <c r="C150" s="1" t="s">
        <v>23</v>
      </c>
      <c r="D150" s="1" t="s">
        <v>24</v>
      </c>
    </row>
    <row r="151" customFormat="false" ht="15" hidden="false" customHeight="false" outlineLevel="0" collapsed="false">
      <c r="A151" s="1" t="s">
        <v>173</v>
      </c>
      <c r="B151" s="1" t="n">
        <v>6</v>
      </c>
      <c r="C151" s="1" t="s">
        <v>26</v>
      </c>
      <c r="D151" s="1" t="s">
        <v>27</v>
      </c>
    </row>
    <row r="152" customFormat="false" ht="15" hidden="false" customHeight="false" outlineLevel="0" collapsed="false">
      <c r="A152" s="1" t="s">
        <v>174</v>
      </c>
      <c r="B152" s="1" t="n">
        <v>7</v>
      </c>
      <c r="C152" s="1" t="s">
        <v>11</v>
      </c>
      <c r="D152" s="1" t="s">
        <v>12</v>
      </c>
    </row>
    <row r="153" customFormat="false" ht="15" hidden="false" customHeight="false" outlineLevel="0" collapsed="false">
      <c r="A153" s="1" t="s">
        <v>175</v>
      </c>
      <c r="B153" s="1" t="n">
        <v>3</v>
      </c>
      <c r="C153" s="1" t="s">
        <v>39</v>
      </c>
      <c r="D153" s="1" t="s">
        <v>40</v>
      </c>
    </row>
    <row r="154" customFormat="false" ht="15" hidden="false" customHeight="false" outlineLevel="0" collapsed="false">
      <c r="A154" s="1" t="s">
        <v>176</v>
      </c>
      <c r="B154" s="1" t="n">
        <v>6</v>
      </c>
      <c r="C154" s="1" t="s">
        <v>26</v>
      </c>
      <c r="D154" s="1" t="s">
        <v>27</v>
      </c>
    </row>
    <row r="155" customFormat="false" ht="15" hidden="false" customHeight="false" outlineLevel="0" collapsed="false">
      <c r="A155" s="1" t="s">
        <v>177</v>
      </c>
      <c r="B155" s="1" t="n">
        <v>11</v>
      </c>
      <c r="C155" s="1" t="s">
        <v>23</v>
      </c>
      <c r="D155" s="1" t="s">
        <v>24</v>
      </c>
    </row>
    <row r="156" customFormat="false" ht="15" hidden="false" customHeight="false" outlineLevel="0" collapsed="false">
      <c r="A156" s="1" t="s">
        <v>178</v>
      </c>
      <c r="B156" s="1" t="n">
        <v>9</v>
      </c>
      <c r="C156" s="1" t="s">
        <v>14</v>
      </c>
      <c r="D156" s="1" t="s">
        <v>15</v>
      </c>
    </row>
    <row r="157" customFormat="false" ht="15" hidden="false" customHeight="false" outlineLevel="0" collapsed="false">
      <c r="A157" s="1" t="s">
        <v>179</v>
      </c>
      <c r="B157" s="1" t="n">
        <v>9</v>
      </c>
      <c r="C157" s="1" t="s">
        <v>14</v>
      </c>
      <c r="D157" s="1" t="s">
        <v>15</v>
      </c>
    </row>
    <row r="158" customFormat="false" ht="15" hidden="false" customHeight="false" outlineLevel="0" collapsed="false">
      <c r="A158" s="1" t="s">
        <v>180</v>
      </c>
      <c r="B158" s="1" t="n">
        <v>10</v>
      </c>
      <c r="C158" s="1" t="s">
        <v>53</v>
      </c>
      <c r="D158" s="1" t="s">
        <v>54</v>
      </c>
    </row>
    <row r="159" customFormat="false" ht="15" hidden="false" customHeight="false" outlineLevel="0" collapsed="false">
      <c r="A159" s="1" t="s">
        <v>181</v>
      </c>
      <c r="B159" s="1" t="n">
        <v>10</v>
      </c>
      <c r="C159" s="1" t="s">
        <v>53</v>
      </c>
      <c r="D159" s="1" t="s">
        <v>54</v>
      </c>
    </row>
    <row r="160" customFormat="false" ht="15" hidden="false" customHeight="false" outlineLevel="0" collapsed="false">
      <c r="A160" s="1" t="s">
        <v>182</v>
      </c>
      <c r="B160" s="1" t="n">
        <v>11</v>
      </c>
      <c r="C160" s="1" t="s">
        <v>23</v>
      </c>
      <c r="D160" s="1" t="s">
        <v>24</v>
      </c>
    </row>
    <row r="161" customFormat="false" ht="15" hidden="false" customHeight="false" outlineLevel="0" collapsed="false">
      <c r="A161" s="1" t="s">
        <v>183</v>
      </c>
      <c r="B161" s="1" t="n">
        <v>3</v>
      </c>
      <c r="C161" s="1" t="s">
        <v>39</v>
      </c>
      <c r="D161" s="1" t="s">
        <v>40</v>
      </c>
    </row>
    <row r="162" customFormat="false" ht="15" hidden="false" customHeight="false" outlineLevel="0" collapsed="false">
      <c r="A162" s="1" t="s">
        <v>184</v>
      </c>
      <c r="B162" s="1" t="n">
        <v>8</v>
      </c>
      <c r="C162" s="1" t="s">
        <v>5</v>
      </c>
      <c r="D162" s="1" t="s">
        <v>6</v>
      </c>
    </row>
    <row r="163" customFormat="false" ht="15" hidden="false" customHeight="false" outlineLevel="0" collapsed="false">
      <c r="A163" s="1" t="s">
        <v>185</v>
      </c>
      <c r="B163" s="1" t="n">
        <v>7</v>
      </c>
      <c r="C163" s="1" t="s">
        <v>11</v>
      </c>
      <c r="D163" s="1" t="s">
        <v>12</v>
      </c>
    </row>
    <row r="164" customFormat="false" ht="15" hidden="false" customHeight="false" outlineLevel="0" collapsed="false">
      <c r="A164" s="1" t="s">
        <v>186</v>
      </c>
      <c r="B164" s="1" t="n">
        <v>9</v>
      </c>
      <c r="C164" s="1" t="s">
        <v>14</v>
      </c>
      <c r="D164" s="1" t="s">
        <v>15</v>
      </c>
    </row>
    <row r="165" customFormat="false" ht="15" hidden="false" customHeight="false" outlineLevel="0" collapsed="false">
      <c r="A165" s="1" t="s">
        <v>187</v>
      </c>
      <c r="B165" s="1" t="n">
        <v>3</v>
      </c>
      <c r="C165" s="1" t="s">
        <v>39</v>
      </c>
      <c r="D165" s="1" t="s">
        <v>40</v>
      </c>
    </row>
    <row r="166" customFormat="false" ht="15" hidden="false" customHeight="false" outlineLevel="0" collapsed="false">
      <c r="A166" s="1" t="s">
        <v>188</v>
      </c>
      <c r="B166" s="1" t="n">
        <v>6</v>
      </c>
      <c r="C166" s="1" t="s">
        <v>26</v>
      </c>
      <c r="D166" s="1" t="s">
        <v>27</v>
      </c>
    </row>
    <row r="167" customFormat="false" ht="15" hidden="false" customHeight="false" outlineLevel="0" collapsed="false">
      <c r="A167" s="1" t="s">
        <v>189</v>
      </c>
      <c r="B167" s="1" t="n">
        <v>8</v>
      </c>
      <c r="C167" s="1" t="s">
        <v>5</v>
      </c>
      <c r="D167" s="1" t="s">
        <v>6</v>
      </c>
    </row>
    <row r="168" customFormat="false" ht="15" hidden="false" customHeight="false" outlineLevel="0" collapsed="false">
      <c r="A168" s="1" t="s">
        <v>190</v>
      </c>
      <c r="B168" s="1" t="n">
        <v>3</v>
      </c>
      <c r="C168" s="1" t="s">
        <v>39</v>
      </c>
      <c r="D168" s="1" t="s">
        <v>40</v>
      </c>
    </row>
    <row r="169" customFormat="false" ht="15" hidden="false" customHeight="false" outlineLevel="0" collapsed="false">
      <c r="A169" s="1" t="s">
        <v>191</v>
      </c>
      <c r="B169" s="1" t="n">
        <v>9</v>
      </c>
      <c r="C169" s="1" t="s">
        <v>14</v>
      </c>
      <c r="D169" s="1" t="s">
        <v>15</v>
      </c>
    </row>
    <row r="170" customFormat="false" ht="15" hidden="false" customHeight="false" outlineLevel="0" collapsed="false">
      <c r="A170" s="1" t="s">
        <v>192</v>
      </c>
      <c r="B170" s="1" t="n">
        <v>5</v>
      </c>
      <c r="C170" s="1" t="s">
        <v>8</v>
      </c>
      <c r="D170" s="1" t="s">
        <v>9</v>
      </c>
    </row>
    <row r="171" customFormat="false" ht="15" hidden="false" customHeight="false" outlineLevel="0" collapsed="false">
      <c r="A171" s="1" t="s">
        <v>193</v>
      </c>
      <c r="B171" s="1" t="n">
        <v>11</v>
      </c>
      <c r="C171" s="1" t="s">
        <v>23</v>
      </c>
      <c r="D171" s="1" t="s">
        <v>24</v>
      </c>
    </row>
    <row r="172" customFormat="false" ht="15" hidden="false" customHeight="false" outlineLevel="0" collapsed="false">
      <c r="A172" s="1" t="s">
        <v>194</v>
      </c>
      <c r="B172" s="1" t="n">
        <v>6</v>
      </c>
      <c r="C172" s="1" t="s">
        <v>26</v>
      </c>
      <c r="D172" s="1" t="s">
        <v>27</v>
      </c>
    </row>
    <row r="173" customFormat="false" ht="15" hidden="false" customHeight="false" outlineLevel="0" collapsed="false">
      <c r="A173" s="1" t="s">
        <v>195</v>
      </c>
      <c r="B173" s="1" t="n">
        <v>8</v>
      </c>
      <c r="C173" s="1" t="s">
        <v>5</v>
      </c>
      <c r="D173" s="1" t="s">
        <v>6</v>
      </c>
    </row>
    <row r="174" customFormat="false" ht="15" hidden="false" customHeight="false" outlineLevel="0" collapsed="false">
      <c r="A174" s="1" t="s">
        <v>196</v>
      </c>
      <c r="B174" s="1" t="n">
        <v>9</v>
      </c>
      <c r="C174" s="1" t="s">
        <v>14</v>
      </c>
      <c r="D174" s="1" t="s">
        <v>15</v>
      </c>
    </row>
    <row r="175" customFormat="false" ht="15" hidden="false" customHeight="false" outlineLevel="0" collapsed="false">
      <c r="A175" s="1" t="s">
        <v>197</v>
      </c>
      <c r="B175" s="1" t="n">
        <v>3</v>
      </c>
      <c r="C175" s="1" t="s">
        <v>39</v>
      </c>
      <c r="D175" s="1" t="s">
        <v>40</v>
      </c>
    </row>
    <row r="176" customFormat="false" ht="15" hidden="false" customHeight="false" outlineLevel="0" collapsed="false">
      <c r="A176" s="1" t="s">
        <v>198</v>
      </c>
      <c r="B176" s="1" t="n">
        <v>9</v>
      </c>
      <c r="C176" s="1" t="s">
        <v>14</v>
      </c>
      <c r="D176" s="1" t="s">
        <v>15</v>
      </c>
    </row>
    <row r="177" customFormat="false" ht="15" hidden="false" customHeight="false" outlineLevel="0" collapsed="false">
      <c r="A177" s="1" t="s">
        <v>199</v>
      </c>
      <c r="B177" s="1" t="n">
        <v>11</v>
      </c>
      <c r="C177" s="1" t="s">
        <v>23</v>
      </c>
      <c r="D177" s="1" t="s">
        <v>24</v>
      </c>
    </row>
    <row r="178" customFormat="false" ht="15" hidden="false" customHeight="false" outlineLevel="0" collapsed="false">
      <c r="A178" s="1" t="s">
        <v>200</v>
      </c>
      <c r="B178" s="1" t="n">
        <v>9</v>
      </c>
      <c r="C178" s="1" t="s">
        <v>14</v>
      </c>
      <c r="D178" s="1" t="s">
        <v>15</v>
      </c>
    </row>
    <row r="179" customFormat="false" ht="15" hidden="false" customHeight="false" outlineLevel="0" collapsed="false">
      <c r="A179" s="1" t="s">
        <v>201</v>
      </c>
      <c r="B179" s="1" t="n">
        <v>11</v>
      </c>
      <c r="C179" s="1" t="s">
        <v>23</v>
      </c>
      <c r="D179" s="1" t="s">
        <v>24</v>
      </c>
    </row>
    <row r="180" customFormat="false" ht="15" hidden="false" customHeight="false" outlineLevel="0" collapsed="false">
      <c r="A180" s="1" t="s">
        <v>202</v>
      </c>
      <c r="B180" s="1" t="n">
        <v>5</v>
      </c>
      <c r="C180" s="1" t="s">
        <v>8</v>
      </c>
      <c r="D180" s="1" t="s">
        <v>9</v>
      </c>
    </row>
    <row r="181" customFormat="false" ht="15" hidden="false" customHeight="false" outlineLevel="0" collapsed="false">
      <c r="A181" s="1" t="s">
        <v>203</v>
      </c>
      <c r="B181" s="1" t="n">
        <v>9</v>
      </c>
      <c r="C181" s="1" t="s">
        <v>14</v>
      </c>
      <c r="D181" s="1" t="s">
        <v>15</v>
      </c>
    </row>
    <row r="182" customFormat="false" ht="15" hidden="false" customHeight="false" outlineLevel="0" collapsed="false">
      <c r="A182" s="1" t="s">
        <v>204</v>
      </c>
      <c r="B182" s="1" t="n">
        <v>5</v>
      </c>
      <c r="C182" s="1" t="s">
        <v>8</v>
      </c>
      <c r="D182" s="1" t="s">
        <v>9</v>
      </c>
    </row>
    <row r="183" customFormat="false" ht="15" hidden="false" customHeight="false" outlineLevel="0" collapsed="false">
      <c r="A183" s="1" t="s">
        <v>205</v>
      </c>
      <c r="B183" s="1" t="n">
        <v>8</v>
      </c>
      <c r="C183" s="1" t="s">
        <v>5</v>
      </c>
      <c r="D183" s="1" t="s">
        <v>6</v>
      </c>
    </row>
    <row r="184" customFormat="false" ht="15" hidden="false" customHeight="false" outlineLevel="0" collapsed="false">
      <c r="A184" s="1" t="s">
        <v>206</v>
      </c>
      <c r="B184" s="1" t="n">
        <v>7</v>
      </c>
      <c r="C184" s="1" t="s">
        <v>11</v>
      </c>
      <c r="D184" s="1" t="s">
        <v>12</v>
      </c>
    </row>
    <row r="185" customFormat="false" ht="15" hidden="false" customHeight="false" outlineLevel="0" collapsed="false">
      <c r="A185" s="1" t="s">
        <v>207</v>
      </c>
      <c r="B185" s="1" t="n">
        <v>2</v>
      </c>
      <c r="C185" s="1" t="s">
        <v>18</v>
      </c>
      <c r="D185" s="1" t="s">
        <v>19</v>
      </c>
    </row>
    <row r="186" customFormat="false" ht="15" hidden="false" customHeight="false" outlineLevel="0" collapsed="false">
      <c r="A186" s="1" t="s">
        <v>208</v>
      </c>
      <c r="B186" s="1" t="n">
        <v>5</v>
      </c>
      <c r="C186" s="1" t="s">
        <v>8</v>
      </c>
      <c r="D186" s="1" t="s">
        <v>9</v>
      </c>
    </row>
    <row r="187" customFormat="false" ht="15" hidden="false" customHeight="false" outlineLevel="0" collapsed="false">
      <c r="A187" s="1" t="s">
        <v>209</v>
      </c>
      <c r="B187" s="1" t="n">
        <v>5</v>
      </c>
      <c r="C187" s="1" t="s">
        <v>8</v>
      </c>
      <c r="D187" s="1" t="s">
        <v>9</v>
      </c>
    </row>
    <row r="188" customFormat="false" ht="15" hidden="false" customHeight="false" outlineLevel="0" collapsed="false">
      <c r="A188" s="1" t="s">
        <v>210</v>
      </c>
      <c r="B188" s="1" t="n">
        <v>11</v>
      </c>
      <c r="C188" s="1" t="s">
        <v>23</v>
      </c>
      <c r="D188" s="1" t="s">
        <v>24</v>
      </c>
    </row>
    <row r="189" customFormat="false" ht="15" hidden="false" customHeight="false" outlineLevel="0" collapsed="false">
      <c r="A189" s="1" t="s">
        <v>211</v>
      </c>
      <c r="B189" s="1" t="n">
        <v>3</v>
      </c>
      <c r="C189" s="1" t="s">
        <v>39</v>
      </c>
      <c r="D189" s="1" t="s">
        <v>40</v>
      </c>
    </row>
    <row r="190" customFormat="false" ht="15" hidden="false" customHeight="false" outlineLevel="0" collapsed="false">
      <c r="A190" s="1" t="s">
        <v>212</v>
      </c>
      <c r="B190" s="1" t="n">
        <v>3</v>
      </c>
      <c r="C190" s="1" t="s">
        <v>39</v>
      </c>
      <c r="D190" s="1" t="s">
        <v>40</v>
      </c>
    </row>
    <row r="191" customFormat="false" ht="15" hidden="false" customHeight="false" outlineLevel="0" collapsed="false">
      <c r="A191" s="1" t="s">
        <v>213</v>
      </c>
      <c r="B191" s="1" t="n">
        <v>5</v>
      </c>
      <c r="C191" s="1" t="s">
        <v>8</v>
      </c>
      <c r="D191" s="1" t="s">
        <v>9</v>
      </c>
    </row>
    <row r="192" customFormat="false" ht="15" hidden="false" customHeight="false" outlineLevel="0" collapsed="false">
      <c r="A192" s="1" t="s">
        <v>214</v>
      </c>
      <c r="B192" s="1" t="n">
        <v>9</v>
      </c>
      <c r="C192" s="1" t="s">
        <v>14</v>
      </c>
      <c r="D192" s="1" t="s">
        <v>15</v>
      </c>
    </row>
    <row r="193" customFormat="false" ht="15" hidden="false" customHeight="false" outlineLevel="0" collapsed="false">
      <c r="A193" s="1" t="s">
        <v>215</v>
      </c>
      <c r="B193" s="1" t="n">
        <v>11</v>
      </c>
      <c r="C193" s="1" t="s">
        <v>23</v>
      </c>
      <c r="D193" s="1" t="s">
        <v>24</v>
      </c>
    </row>
    <row r="194" customFormat="false" ht="15" hidden="false" customHeight="false" outlineLevel="0" collapsed="false">
      <c r="A194" s="1" t="s">
        <v>216</v>
      </c>
      <c r="B194" s="1" t="n">
        <v>5</v>
      </c>
      <c r="C194" s="1" t="s">
        <v>8</v>
      </c>
      <c r="D194" s="1" t="s">
        <v>9</v>
      </c>
    </row>
    <row r="195" customFormat="false" ht="15" hidden="false" customHeight="false" outlineLevel="0" collapsed="false">
      <c r="A195" s="1" t="s">
        <v>217</v>
      </c>
      <c r="B195" s="1" t="n">
        <v>8</v>
      </c>
      <c r="C195" s="1" t="s">
        <v>5</v>
      </c>
      <c r="D195" s="1" t="s">
        <v>6</v>
      </c>
    </row>
    <row r="196" customFormat="false" ht="15" hidden="false" customHeight="false" outlineLevel="0" collapsed="false">
      <c r="A196" s="1" t="s">
        <v>218</v>
      </c>
      <c r="B196" s="1" t="n">
        <v>5</v>
      </c>
      <c r="C196" s="1" t="s">
        <v>8</v>
      </c>
      <c r="D196" s="1" t="s">
        <v>9</v>
      </c>
    </row>
    <row r="197" customFormat="false" ht="15" hidden="false" customHeight="false" outlineLevel="0" collapsed="false">
      <c r="A197" s="1" t="s">
        <v>219</v>
      </c>
      <c r="B197" s="1" t="n">
        <v>5</v>
      </c>
      <c r="C197" s="1" t="s">
        <v>8</v>
      </c>
      <c r="D197" s="1" t="s">
        <v>9</v>
      </c>
    </row>
    <row r="198" customFormat="false" ht="15" hidden="false" customHeight="false" outlineLevel="0" collapsed="false">
      <c r="A198" s="1" t="s">
        <v>220</v>
      </c>
      <c r="B198" s="1" t="n">
        <v>5</v>
      </c>
      <c r="C198" s="1" t="s">
        <v>8</v>
      </c>
      <c r="D198" s="1" t="s">
        <v>9</v>
      </c>
    </row>
    <row r="199" customFormat="false" ht="15" hidden="false" customHeight="false" outlineLevel="0" collapsed="false">
      <c r="A199" s="1" t="s">
        <v>221</v>
      </c>
      <c r="B199" s="1" t="n">
        <v>11</v>
      </c>
      <c r="C199" s="1" t="s">
        <v>23</v>
      </c>
      <c r="D199" s="1" t="s">
        <v>24</v>
      </c>
    </row>
    <row r="200" customFormat="false" ht="15" hidden="false" customHeight="false" outlineLevel="0" collapsed="false">
      <c r="A200" s="1" t="s">
        <v>222</v>
      </c>
      <c r="B200" s="1" t="n">
        <v>5</v>
      </c>
      <c r="C200" s="1" t="s">
        <v>8</v>
      </c>
      <c r="D200" s="1" t="s">
        <v>9</v>
      </c>
    </row>
    <row r="201" customFormat="false" ht="15" hidden="false" customHeight="false" outlineLevel="0" collapsed="false">
      <c r="A201" s="1" t="s">
        <v>223</v>
      </c>
      <c r="B201" s="1" t="n">
        <v>5</v>
      </c>
      <c r="C201" s="1" t="s">
        <v>8</v>
      </c>
      <c r="D201" s="1" t="s">
        <v>9</v>
      </c>
    </row>
    <row r="202" customFormat="false" ht="15" hidden="false" customHeight="false" outlineLevel="0" collapsed="false">
      <c r="A202" s="1" t="s">
        <v>224</v>
      </c>
      <c r="B202" s="1" t="n">
        <v>8</v>
      </c>
      <c r="C202" s="1" t="s">
        <v>5</v>
      </c>
      <c r="D202" s="1" t="s">
        <v>6</v>
      </c>
    </row>
    <row r="203" customFormat="false" ht="15" hidden="false" customHeight="false" outlineLevel="0" collapsed="false">
      <c r="A203" s="1" t="s">
        <v>225</v>
      </c>
      <c r="B203" s="1" t="n">
        <v>8</v>
      </c>
      <c r="C203" s="1" t="s">
        <v>5</v>
      </c>
      <c r="D203" s="1" t="s">
        <v>6</v>
      </c>
    </row>
    <row r="204" customFormat="false" ht="15" hidden="false" customHeight="false" outlineLevel="0" collapsed="false">
      <c r="A204" s="1" t="s">
        <v>226</v>
      </c>
      <c r="B204" s="1" t="n">
        <v>9</v>
      </c>
      <c r="C204" s="1" t="s">
        <v>14</v>
      </c>
      <c r="D204" s="1" t="s">
        <v>15</v>
      </c>
    </row>
    <row r="205" customFormat="false" ht="15" hidden="false" customHeight="false" outlineLevel="0" collapsed="false">
      <c r="A205" s="1" t="s">
        <v>227</v>
      </c>
      <c r="B205" s="1" t="n">
        <v>9</v>
      </c>
      <c r="C205" s="1" t="s">
        <v>14</v>
      </c>
      <c r="D205" s="1" t="s">
        <v>15</v>
      </c>
    </row>
    <row r="206" customFormat="false" ht="15" hidden="false" customHeight="false" outlineLevel="0" collapsed="false">
      <c r="A206" s="1" t="s">
        <v>228</v>
      </c>
      <c r="B206" s="1" t="n">
        <v>9</v>
      </c>
      <c r="C206" s="1" t="s">
        <v>14</v>
      </c>
      <c r="D206" s="1" t="s">
        <v>15</v>
      </c>
    </row>
    <row r="207" customFormat="false" ht="15" hidden="false" customHeight="false" outlineLevel="0" collapsed="false">
      <c r="A207" s="1" t="s">
        <v>229</v>
      </c>
      <c r="B207" s="1" t="n">
        <v>2</v>
      </c>
      <c r="C207" s="1" t="s">
        <v>18</v>
      </c>
      <c r="D207" s="1" t="s">
        <v>19</v>
      </c>
    </row>
    <row r="208" customFormat="false" ht="15" hidden="false" customHeight="false" outlineLevel="0" collapsed="false">
      <c r="A208" s="1" t="s">
        <v>230</v>
      </c>
      <c r="B208" s="1" t="n">
        <v>8</v>
      </c>
      <c r="C208" s="1" t="s">
        <v>5</v>
      </c>
      <c r="D208" s="1" t="s">
        <v>6</v>
      </c>
    </row>
    <row r="209" customFormat="false" ht="15" hidden="false" customHeight="false" outlineLevel="0" collapsed="false">
      <c r="A209" s="1" t="s">
        <v>231</v>
      </c>
      <c r="B209" s="1" t="n">
        <v>11</v>
      </c>
      <c r="C209" s="1" t="s">
        <v>23</v>
      </c>
      <c r="D209" s="1" t="s">
        <v>24</v>
      </c>
    </row>
    <row r="210" customFormat="false" ht="15" hidden="false" customHeight="false" outlineLevel="0" collapsed="false">
      <c r="A210" s="1" t="s">
        <v>232</v>
      </c>
      <c r="B210" s="1" t="n">
        <v>10</v>
      </c>
      <c r="C210" s="1" t="s">
        <v>53</v>
      </c>
      <c r="D210" s="1" t="s">
        <v>54</v>
      </c>
    </row>
    <row r="211" customFormat="false" ht="15" hidden="false" customHeight="false" outlineLevel="0" collapsed="false">
      <c r="A211" s="1" t="s">
        <v>233</v>
      </c>
      <c r="B211" s="1" t="n">
        <v>3</v>
      </c>
      <c r="C211" s="1" t="s">
        <v>39</v>
      </c>
      <c r="D211" s="1" t="s">
        <v>40</v>
      </c>
    </row>
    <row r="212" customFormat="false" ht="15" hidden="false" customHeight="false" outlineLevel="0" collapsed="false">
      <c r="A212" s="1" t="s">
        <v>234</v>
      </c>
      <c r="B212" s="1" t="n">
        <v>8</v>
      </c>
      <c r="C212" s="1" t="s">
        <v>5</v>
      </c>
      <c r="D212" s="1" t="s">
        <v>6</v>
      </c>
    </row>
    <row r="213" customFormat="false" ht="15" hidden="false" customHeight="false" outlineLevel="0" collapsed="false">
      <c r="A213" s="1" t="s">
        <v>235</v>
      </c>
      <c r="B213" s="1" t="n">
        <v>8</v>
      </c>
      <c r="C213" s="1" t="s">
        <v>5</v>
      </c>
      <c r="D213" s="1" t="s">
        <v>6</v>
      </c>
    </row>
    <row r="214" customFormat="false" ht="15" hidden="false" customHeight="false" outlineLevel="0" collapsed="false">
      <c r="A214" s="1" t="s">
        <v>236</v>
      </c>
      <c r="B214" s="1" t="n">
        <v>7</v>
      </c>
      <c r="C214" s="1" t="s">
        <v>11</v>
      </c>
      <c r="D214" s="1" t="s">
        <v>12</v>
      </c>
    </row>
    <row r="215" customFormat="false" ht="15" hidden="false" customHeight="false" outlineLevel="0" collapsed="false">
      <c r="A215" s="1" t="s">
        <v>237</v>
      </c>
      <c r="B215" s="1" t="n">
        <v>2</v>
      </c>
      <c r="C215" s="1" t="s">
        <v>18</v>
      </c>
      <c r="D215" s="1" t="s">
        <v>19</v>
      </c>
    </row>
    <row r="216" customFormat="false" ht="15" hidden="false" customHeight="false" outlineLevel="0" collapsed="false">
      <c r="A216" s="1" t="s">
        <v>238</v>
      </c>
      <c r="B216" s="1" t="n">
        <v>7</v>
      </c>
      <c r="C216" s="1" t="s">
        <v>11</v>
      </c>
      <c r="D216" s="1" t="s">
        <v>12</v>
      </c>
    </row>
    <row r="217" customFormat="false" ht="15" hidden="false" customHeight="false" outlineLevel="0" collapsed="false">
      <c r="A217" s="1" t="s">
        <v>239</v>
      </c>
      <c r="B217" s="1" t="n">
        <v>7</v>
      </c>
      <c r="C217" s="1" t="s">
        <v>11</v>
      </c>
      <c r="D217" s="1" t="s">
        <v>12</v>
      </c>
    </row>
    <row r="218" customFormat="false" ht="15" hidden="false" customHeight="false" outlineLevel="0" collapsed="false">
      <c r="A218" s="1" t="s">
        <v>240</v>
      </c>
      <c r="B218" s="1" t="n">
        <v>5</v>
      </c>
      <c r="C218" s="1" t="s">
        <v>8</v>
      </c>
      <c r="D218" s="1" t="s">
        <v>9</v>
      </c>
    </row>
    <row r="219" customFormat="false" ht="15" hidden="false" customHeight="false" outlineLevel="0" collapsed="false">
      <c r="A219" s="1" t="s">
        <v>241</v>
      </c>
      <c r="B219" s="1" t="n">
        <v>9</v>
      </c>
      <c r="C219" s="1" t="s">
        <v>14</v>
      </c>
      <c r="D219" s="1" t="s">
        <v>15</v>
      </c>
    </row>
    <row r="220" customFormat="false" ht="15" hidden="false" customHeight="false" outlineLevel="0" collapsed="false">
      <c r="A220" s="1" t="s">
        <v>242</v>
      </c>
      <c r="B220" s="1" t="n">
        <v>8</v>
      </c>
      <c r="C220" s="1" t="s">
        <v>5</v>
      </c>
      <c r="D220" s="1" t="s">
        <v>6</v>
      </c>
    </row>
    <row r="221" customFormat="false" ht="15" hidden="false" customHeight="false" outlineLevel="0" collapsed="false">
      <c r="A221" s="1" t="s">
        <v>243</v>
      </c>
      <c r="B221" s="1" t="n">
        <v>10</v>
      </c>
      <c r="C221" s="1" t="s">
        <v>53</v>
      </c>
      <c r="D221" s="1" t="s">
        <v>54</v>
      </c>
    </row>
    <row r="222" customFormat="false" ht="15" hidden="false" customHeight="false" outlineLevel="0" collapsed="false">
      <c r="A222" s="1" t="s">
        <v>244</v>
      </c>
      <c r="B222" s="1" t="n">
        <v>5</v>
      </c>
      <c r="C222" s="1" t="s">
        <v>8</v>
      </c>
      <c r="D222" s="1" t="s">
        <v>9</v>
      </c>
    </row>
    <row r="223" customFormat="false" ht="15" hidden="false" customHeight="false" outlineLevel="0" collapsed="false">
      <c r="A223" s="1" t="s">
        <v>245</v>
      </c>
      <c r="B223" s="1" t="n">
        <v>2</v>
      </c>
      <c r="C223" s="1" t="s">
        <v>18</v>
      </c>
      <c r="D223" s="1" t="s">
        <v>19</v>
      </c>
    </row>
    <row r="224" customFormat="false" ht="15" hidden="false" customHeight="false" outlineLevel="0" collapsed="false">
      <c r="A224" s="1" t="s">
        <v>246</v>
      </c>
      <c r="B224" s="1" t="n">
        <v>5</v>
      </c>
      <c r="C224" s="1" t="s">
        <v>8</v>
      </c>
      <c r="D224" s="1" t="s">
        <v>9</v>
      </c>
    </row>
    <row r="225" customFormat="false" ht="15" hidden="false" customHeight="false" outlineLevel="0" collapsed="false">
      <c r="A225" s="1" t="s">
        <v>247</v>
      </c>
      <c r="B225" s="1" t="n">
        <v>6</v>
      </c>
      <c r="C225" s="1" t="s">
        <v>26</v>
      </c>
      <c r="D225" s="1" t="s">
        <v>27</v>
      </c>
    </row>
    <row r="226" customFormat="false" ht="15" hidden="false" customHeight="false" outlineLevel="0" collapsed="false">
      <c r="A226" s="1" t="s">
        <v>248</v>
      </c>
      <c r="B226" s="1" t="n">
        <v>9</v>
      </c>
      <c r="C226" s="1" t="s">
        <v>14</v>
      </c>
      <c r="D226" s="1" t="s">
        <v>15</v>
      </c>
    </row>
    <row r="227" customFormat="false" ht="15" hidden="false" customHeight="false" outlineLevel="0" collapsed="false">
      <c r="A227" s="1" t="s">
        <v>249</v>
      </c>
      <c r="B227" s="1" t="n">
        <v>8</v>
      </c>
      <c r="C227" s="1" t="s">
        <v>5</v>
      </c>
      <c r="D227" s="1" t="s">
        <v>6</v>
      </c>
    </row>
    <row r="228" customFormat="false" ht="15" hidden="false" customHeight="false" outlineLevel="0" collapsed="false">
      <c r="A228" s="1" t="s">
        <v>250</v>
      </c>
      <c r="B228" s="1" t="n">
        <v>6</v>
      </c>
      <c r="C228" s="1" t="s">
        <v>26</v>
      </c>
      <c r="D228" s="1" t="s">
        <v>27</v>
      </c>
    </row>
    <row r="229" customFormat="false" ht="15" hidden="false" customHeight="false" outlineLevel="0" collapsed="false">
      <c r="A229" s="1" t="s">
        <v>251</v>
      </c>
      <c r="B229" s="1" t="n">
        <v>9</v>
      </c>
      <c r="C229" s="1" t="s">
        <v>14</v>
      </c>
      <c r="D229" s="1" t="s">
        <v>15</v>
      </c>
    </row>
    <row r="230" customFormat="false" ht="15" hidden="false" customHeight="false" outlineLevel="0" collapsed="false">
      <c r="A230" s="1" t="s">
        <v>252</v>
      </c>
      <c r="B230" s="1" t="n">
        <v>5</v>
      </c>
      <c r="C230" s="1" t="s">
        <v>8</v>
      </c>
      <c r="D230" s="1" t="s">
        <v>9</v>
      </c>
    </row>
    <row r="231" customFormat="false" ht="15" hidden="false" customHeight="false" outlineLevel="0" collapsed="false">
      <c r="A231" s="1" t="s">
        <v>253</v>
      </c>
      <c r="B231" s="1" t="n">
        <v>9</v>
      </c>
      <c r="C231" s="1" t="s">
        <v>14</v>
      </c>
      <c r="D231" s="1" t="s">
        <v>15</v>
      </c>
    </row>
    <row r="232" customFormat="false" ht="15" hidden="false" customHeight="false" outlineLevel="0" collapsed="false">
      <c r="A232" s="1" t="s">
        <v>254</v>
      </c>
      <c r="B232" s="1" t="n">
        <v>4</v>
      </c>
      <c r="C232" s="1" t="s">
        <v>45</v>
      </c>
      <c r="D232" s="1" t="s">
        <v>46</v>
      </c>
    </row>
    <row r="233" customFormat="false" ht="15" hidden="false" customHeight="false" outlineLevel="0" collapsed="false">
      <c r="A233" s="1" t="s">
        <v>255</v>
      </c>
      <c r="B233" s="1" t="n">
        <v>7</v>
      </c>
      <c r="C233" s="1" t="s">
        <v>11</v>
      </c>
      <c r="D233" s="1" t="s">
        <v>12</v>
      </c>
    </row>
    <row r="234" customFormat="false" ht="15" hidden="false" customHeight="false" outlineLevel="0" collapsed="false">
      <c r="A234" s="1" t="s">
        <v>256</v>
      </c>
      <c r="B234" s="1" t="n">
        <v>8</v>
      </c>
      <c r="C234" s="1" t="s">
        <v>5</v>
      </c>
      <c r="D234" s="1" t="s">
        <v>6</v>
      </c>
    </row>
    <row r="235" customFormat="false" ht="15" hidden="false" customHeight="false" outlineLevel="0" collapsed="false">
      <c r="A235" s="1" t="s">
        <v>257</v>
      </c>
      <c r="B235" s="1" t="n">
        <v>6</v>
      </c>
      <c r="C235" s="1" t="s">
        <v>26</v>
      </c>
      <c r="D235" s="1" t="s">
        <v>27</v>
      </c>
    </row>
    <row r="236" customFormat="false" ht="15" hidden="false" customHeight="false" outlineLevel="0" collapsed="false">
      <c r="A236" s="1" t="s">
        <v>258</v>
      </c>
      <c r="B236" s="1" t="n">
        <v>7</v>
      </c>
      <c r="C236" s="1" t="s">
        <v>11</v>
      </c>
      <c r="D236" s="1" t="s">
        <v>12</v>
      </c>
    </row>
    <row r="237" customFormat="false" ht="15" hidden="false" customHeight="false" outlineLevel="0" collapsed="false">
      <c r="A237" s="1" t="s">
        <v>259</v>
      </c>
      <c r="B237" s="1" t="n">
        <v>5</v>
      </c>
      <c r="C237" s="1" t="s">
        <v>8</v>
      </c>
      <c r="D237" s="1" t="s">
        <v>9</v>
      </c>
    </row>
    <row r="238" customFormat="false" ht="15" hidden="false" customHeight="false" outlineLevel="0" collapsed="false">
      <c r="A238" s="1" t="s">
        <v>260</v>
      </c>
      <c r="B238" s="1" t="n">
        <v>8</v>
      </c>
      <c r="C238" s="1" t="s">
        <v>5</v>
      </c>
      <c r="D238" s="1" t="s">
        <v>6</v>
      </c>
    </row>
    <row r="239" customFormat="false" ht="15" hidden="false" customHeight="false" outlineLevel="0" collapsed="false">
      <c r="A239" s="1" t="s">
        <v>261</v>
      </c>
      <c r="B239" s="1" t="n">
        <v>6</v>
      </c>
      <c r="C239" s="1" t="s">
        <v>26</v>
      </c>
      <c r="D239" s="1" t="s">
        <v>27</v>
      </c>
    </row>
    <row r="240" customFormat="false" ht="15" hidden="false" customHeight="false" outlineLevel="0" collapsed="false">
      <c r="A240" s="1" t="s">
        <v>262</v>
      </c>
      <c r="B240" s="1" t="n">
        <v>8</v>
      </c>
      <c r="C240" s="1" t="s">
        <v>5</v>
      </c>
      <c r="D240" s="1" t="s">
        <v>6</v>
      </c>
    </row>
    <row r="241" customFormat="false" ht="15" hidden="false" customHeight="false" outlineLevel="0" collapsed="false">
      <c r="A241" s="1" t="s">
        <v>263</v>
      </c>
      <c r="B241" s="1" t="n">
        <v>9</v>
      </c>
      <c r="C241" s="1" t="s">
        <v>14</v>
      </c>
      <c r="D241" s="1" t="s">
        <v>15</v>
      </c>
    </row>
    <row r="242" customFormat="false" ht="15" hidden="false" customHeight="false" outlineLevel="0" collapsed="false">
      <c r="A242" s="1" t="s">
        <v>264</v>
      </c>
      <c r="B242" s="1" t="n">
        <v>7</v>
      </c>
      <c r="C242" s="1" t="s">
        <v>11</v>
      </c>
      <c r="D242" s="1" t="s">
        <v>12</v>
      </c>
    </row>
    <row r="243" customFormat="false" ht="15" hidden="false" customHeight="false" outlineLevel="0" collapsed="false">
      <c r="A243" s="1" t="s">
        <v>265</v>
      </c>
      <c r="B243" s="1" t="n">
        <v>4</v>
      </c>
      <c r="C243" s="1" t="s">
        <v>45</v>
      </c>
      <c r="D243" s="1" t="s">
        <v>46</v>
      </c>
    </row>
    <row r="244" customFormat="false" ht="15" hidden="false" customHeight="false" outlineLevel="0" collapsed="false">
      <c r="A244" s="1" t="s">
        <v>266</v>
      </c>
      <c r="B244" s="1" t="n">
        <v>5</v>
      </c>
      <c r="C244" s="1" t="s">
        <v>8</v>
      </c>
      <c r="D244" s="1" t="s">
        <v>9</v>
      </c>
    </row>
    <row r="245" customFormat="false" ht="15" hidden="false" customHeight="false" outlineLevel="0" collapsed="false">
      <c r="A245" s="1" t="s">
        <v>267</v>
      </c>
      <c r="B245" s="1" t="n">
        <v>8</v>
      </c>
      <c r="C245" s="1" t="s">
        <v>5</v>
      </c>
      <c r="D245" s="1" t="s">
        <v>6</v>
      </c>
    </row>
    <row r="246" customFormat="false" ht="15" hidden="false" customHeight="false" outlineLevel="0" collapsed="false">
      <c r="A246" s="1" t="s">
        <v>268</v>
      </c>
      <c r="B246" s="1" t="n">
        <v>10</v>
      </c>
      <c r="C246" s="1" t="s">
        <v>53</v>
      </c>
      <c r="D246" s="1" t="s">
        <v>54</v>
      </c>
    </row>
    <row r="247" customFormat="false" ht="15" hidden="false" customHeight="false" outlineLevel="0" collapsed="false">
      <c r="A247" s="1" t="s">
        <v>269</v>
      </c>
      <c r="B247" s="1" t="n">
        <v>10</v>
      </c>
      <c r="C247" s="1" t="s">
        <v>53</v>
      </c>
      <c r="D247" s="1" t="s">
        <v>54</v>
      </c>
    </row>
    <row r="248" customFormat="false" ht="15" hidden="false" customHeight="false" outlineLevel="0" collapsed="false">
      <c r="A248" s="1" t="s">
        <v>270</v>
      </c>
      <c r="B248" s="1" t="n">
        <v>5</v>
      </c>
      <c r="C248" s="1" t="s">
        <v>8</v>
      </c>
      <c r="D248" s="1" t="s">
        <v>9</v>
      </c>
    </row>
    <row r="249" customFormat="false" ht="15" hidden="false" customHeight="false" outlineLevel="0" collapsed="false">
      <c r="A249" s="1" t="s">
        <v>271</v>
      </c>
      <c r="B249" s="1" t="n">
        <v>2</v>
      </c>
      <c r="C249" s="1" t="s">
        <v>18</v>
      </c>
      <c r="D249" s="1" t="s">
        <v>19</v>
      </c>
    </row>
    <row r="250" customFormat="false" ht="15" hidden="false" customHeight="false" outlineLevel="0" collapsed="false">
      <c r="A250" s="1" t="s">
        <v>272</v>
      </c>
      <c r="B250" s="1" t="n">
        <v>2</v>
      </c>
      <c r="C250" s="1" t="s">
        <v>18</v>
      </c>
      <c r="D250" s="1" t="s">
        <v>19</v>
      </c>
    </row>
    <row r="251" customFormat="false" ht="15" hidden="false" customHeight="false" outlineLevel="0" collapsed="false">
      <c r="A251" s="1" t="s">
        <v>273</v>
      </c>
      <c r="B251" s="1" t="n">
        <v>6</v>
      </c>
      <c r="C251" s="1" t="s">
        <v>26</v>
      </c>
      <c r="D251" s="1" t="s">
        <v>27</v>
      </c>
    </row>
    <row r="252" customFormat="false" ht="15" hidden="false" customHeight="false" outlineLevel="0" collapsed="false">
      <c r="A252" s="1" t="s">
        <v>274</v>
      </c>
      <c r="B252" s="1" t="n">
        <v>6</v>
      </c>
      <c r="C252" s="1" t="s">
        <v>26</v>
      </c>
      <c r="D252" s="1" t="s">
        <v>27</v>
      </c>
    </row>
    <row r="253" customFormat="false" ht="15" hidden="false" customHeight="false" outlineLevel="0" collapsed="false">
      <c r="A253" s="1" t="s">
        <v>275</v>
      </c>
      <c r="B253" s="1" t="n">
        <v>11</v>
      </c>
      <c r="C253" s="1" t="s">
        <v>23</v>
      </c>
      <c r="D253" s="1" t="s">
        <v>24</v>
      </c>
    </row>
    <row r="254" customFormat="false" ht="15" hidden="false" customHeight="false" outlineLevel="0" collapsed="false">
      <c r="A254" s="1" t="s">
        <v>276</v>
      </c>
      <c r="B254" s="1" t="n">
        <v>6</v>
      </c>
      <c r="C254" s="1" t="s">
        <v>26</v>
      </c>
      <c r="D254" s="1" t="s">
        <v>27</v>
      </c>
    </row>
    <row r="255" customFormat="false" ht="15" hidden="false" customHeight="false" outlineLevel="0" collapsed="false">
      <c r="A255" s="1" t="s">
        <v>277</v>
      </c>
      <c r="B255" s="1" t="n">
        <v>6</v>
      </c>
      <c r="C255" s="1" t="s">
        <v>26</v>
      </c>
      <c r="D255" s="1" t="s">
        <v>27</v>
      </c>
    </row>
    <row r="256" customFormat="false" ht="15" hidden="false" customHeight="false" outlineLevel="0" collapsed="false">
      <c r="A256" s="1" t="s">
        <v>278</v>
      </c>
      <c r="B256" s="1" t="n">
        <v>5</v>
      </c>
      <c r="C256" s="1" t="s">
        <v>8</v>
      </c>
      <c r="D256" s="1" t="s">
        <v>9</v>
      </c>
    </row>
    <row r="257" customFormat="false" ht="15" hidden="false" customHeight="false" outlineLevel="0" collapsed="false">
      <c r="A257" s="1" t="s">
        <v>279</v>
      </c>
      <c r="B257" s="1" t="n">
        <v>9</v>
      </c>
      <c r="C257" s="1" t="s">
        <v>14</v>
      </c>
      <c r="D257" s="1" t="s">
        <v>15</v>
      </c>
    </row>
    <row r="258" customFormat="false" ht="15" hidden="false" customHeight="false" outlineLevel="0" collapsed="false">
      <c r="A258" s="1" t="s">
        <v>280</v>
      </c>
      <c r="B258" s="1" t="n">
        <v>11</v>
      </c>
      <c r="C258" s="1" t="s">
        <v>23</v>
      </c>
      <c r="D258" s="1" t="s">
        <v>24</v>
      </c>
    </row>
    <row r="259" customFormat="false" ht="15" hidden="false" customHeight="false" outlineLevel="0" collapsed="false">
      <c r="A259" s="1" t="s">
        <v>281</v>
      </c>
      <c r="B259" s="1" t="n">
        <v>6</v>
      </c>
      <c r="C259" s="1" t="s">
        <v>26</v>
      </c>
      <c r="D259" s="1" t="s">
        <v>27</v>
      </c>
    </row>
    <row r="260" customFormat="false" ht="15" hidden="false" customHeight="false" outlineLevel="0" collapsed="false">
      <c r="A260" s="1" t="s">
        <v>282</v>
      </c>
      <c r="B260" s="1" t="n">
        <v>9</v>
      </c>
      <c r="C260" s="1" t="s">
        <v>14</v>
      </c>
      <c r="D260" s="1" t="s">
        <v>15</v>
      </c>
    </row>
    <row r="261" customFormat="false" ht="15" hidden="false" customHeight="false" outlineLevel="0" collapsed="false">
      <c r="A261" s="1" t="s">
        <v>283</v>
      </c>
      <c r="B261" s="1" t="n">
        <v>4</v>
      </c>
      <c r="C261" s="1" t="s">
        <v>45</v>
      </c>
      <c r="D261" s="1" t="s">
        <v>46</v>
      </c>
    </row>
    <row r="262" customFormat="false" ht="15" hidden="false" customHeight="false" outlineLevel="0" collapsed="false">
      <c r="A262" s="1" t="s">
        <v>284</v>
      </c>
      <c r="B262" s="1" t="n">
        <v>9</v>
      </c>
      <c r="C262" s="1" t="s">
        <v>14</v>
      </c>
      <c r="D262" s="1" t="s">
        <v>15</v>
      </c>
    </row>
    <row r="263" customFormat="false" ht="15" hidden="false" customHeight="false" outlineLevel="0" collapsed="false">
      <c r="A263" s="1" t="s">
        <v>285</v>
      </c>
      <c r="B263" s="1" t="n">
        <v>8</v>
      </c>
      <c r="C263" s="1" t="s">
        <v>5</v>
      </c>
      <c r="D263" s="1" t="s">
        <v>6</v>
      </c>
    </row>
    <row r="264" customFormat="false" ht="15" hidden="false" customHeight="false" outlineLevel="0" collapsed="false">
      <c r="A264" s="1" t="s">
        <v>286</v>
      </c>
      <c r="B264" s="1" t="n">
        <v>9</v>
      </c>
      <c r="C264" s="1" t="s">
        <v>14</v>
      </c>
      <c r="D264" s="1" t="s">
        <v>15</v>
      </c>
    </row>
    <row r="265" customFormat="false" ht="15" hidden="false" customHeight="false" outlineLevel="0" collapsed="false">
      <c r="A265" s="1" t="s">
        <v>287</v>
      </c>
      <c r="B265" s="1" t="n">
        <v>9</v>
      </c>
      <c r="C265" s="1" t="s">
        <v>14</v>
      </c>
      <c r="D265" s="1" t="s">
        <v>15</v>
      </c>
    </row>
    <row r="266" customFormat="false" ht="15" hidden="false" customHeight="false" outlineLevel="0" collapsed="false">
      <c r="A266" s="1" t="s">
        <v>288</v>
      </c>
      <c r="B266" s="1" t="n">
        <v>6</v>
      </c>
      <c r="C266" s="1" t="s">
        <v>26</v>
      </c>
      <c r="D266" s="1" t="s">
        <v>27</v>
      </c>
    </row>
    <row r="267" customFormat="false" ht="15" hidden="false" customHeight="false" outlineLevel="0" collapsed="false">
      <c r="A267" s="1" t="s">
        <v>289</v>
      </c>
      <c r="B267" s="1" t="n">
        <v>9</v>
      </c>
      <c r="C267" s="1" t="s">
        <v>14</v>
      </c>
      <c r="D267" s="1" t="s">
        <v>15</v>
      </c>
    </row>
    <row r="268" customFormat="false" ht="15" hidden="false" customHeight="false" outlineLevel="0" collapsed="false">
      <c r="A268" s="1" t="s">
        <v>290</v>
      </c>
      <c r="B268" s="1" t="n">
        <v>1</v>
      </c>
      <c r="C268" s="1" t="s">
        <v>291</v>
      </c>
      <c r="D268" s="1" t="s">
        <v>292</v>
      </c>
    </row>
    <row r="269" customFormat="false" ht="15" hidden="false" customHeight="false" outlineLevel="0" collapsed="false">
      <c r="A269" s="1" t="s">
        <v>293</v>
      </c>
      <c r="B269" s="1" t="n">
        <v>10</v>
      </c>
      <c r="C269" s="1" t="s">
        <v>53</v>
      </c>
      <c r="D269" s="1" t="s">
        <v>54</v>
      </c>
    </row>
    <row r="270" customFormat="false" ht="15" hidden="false" customHeight="false" outlineLevel="0" collapsed="false">
      <c r="A270" s="1" t="s">
        <v>294</v>
      </c>
      <c r="B270" s="1" t="n">
        <v>8</v>
      </c>
      <c r="C270" s="1" t="s">
        <v>5</v>
      </c>
      <c r="D270" s="1" t="s">
        <v>6</v>
      </c>
    </row>
    <row r="271" customFormat="false" ht="15" hidden="false" customHeight="false" outlineLevel="0" collapsed="false">
      <c r="A271" s="1" t="s">
        <v>295</v>
      </c>
      <c r="B271" s="1" t="n">
        <v>5</v>
      </c>
      <c r="C271" s="1" t="s">
        <v>8</v>
      </c>
      <c r="D271" s="1" t="s">
        <v>9</v>
      </c>
    </row>
    <row r="272" customFormat="false" ht="15" hidden="false" customHeight="false" outlineLevel="0" collapsed="false">
      <c r="A272" s="1" t="s">
        <v>296</v>
      </c>
      <c r="B272" s="1" t="n">
        <v>2</v>
      </c>
      <c r="C272" s="1" t="s">
        <v>18</v>
      </c>
      <c r="D272" s="1" t="s">
        <v>19</v>
      </c>
    </row>
    <row r="273" customFormat="false" ht="15" hidden="false" customHeight="false" outlineLevel="0" collapsed="false">
      <c r="A273" s="1" t="s">
        <v>297</v>
      </c>
      <c r="B273" s="1" t="n">
        <v>9</v>
      </c>
      <c r="C273" s="1" t="s">
        <v>14</v>
      </c>
      <c r="D273" s="1" t="s">
        <v>15</v>
      </c>
    </row>
    <row r="274" customFormat="false" ht="15" hidden="false" customHeight="false" outlineLevel="0" collapsed="false">
      <c r="A274" s="1" t="s">
        <v>298</v>
      </c>
      <c r="B274" s="1" t="n">
        <v>7</v>
      </c>
      <c r="C274" s="1" t="s">
        <v>11</v>
      </c>
      <c r="D274" s="1" t="s">
        <v>12</v>
      </c>
    </row>
    <row r="275" customFormat="false" ht="15" hidden="false" customHeight="false" outlineLevel="0" collapsed="false">
      <c r="A275" s="1" t="s">
        <v>299</v>
      </c>
      <c r="B275" s="1" t="n">
        <v>3</v>
      </c>
      <c r="C275" s="1" t="s">
        <v>39</v>
      </c>
      <c r="D275" s="1" t="s">
        <v>40</v>
      </c>
    </row>
    <row r="276" customFormat="false" ht="15" hidden="false" customHeight="false" outlineLevel="0" collapsed="false">
      <c r="A276" s="1" t="s">
        <v>300</v>
      </c>
      <c r="B276" s="1" t="n">
        <v>5</v>
      </c>
      <c r="C276" s="1" t="s">
        <v>8</v>
      </c>
      <c r="D276" s="1" t="s">
        <v>9</v>
      </c>
    </row>
    <row r="277" customFormat="false" ht="15" hidden="false" customHeight="false" outlineLevel="0" collapsed="false">
      <c r="A277" s="1" t="s">
        <v>301</v>
      </c>
      <c r="B277" s="1" t="n">
        <v>7</v>
      </c>
      <c r="C277" s="1" t="s">
        <v>11</v>
      </c>
      <c r="D277" s="1" t="s">
        <v>12</v>
      </c>
    </row>
    <row r="278" customFormat="false" ht="15" hidden="false" customHeight="false" outlineLevel="0" collapsed="false">
      <c r="A278" s="1" t="s">
        <v>302</v>
      </c>
      <c r="B278" s="1" t="n">
        <v>6</v>
      </c>
      <c r="C278" s="1" t="s">
        <v>26</v>
      </c>
      <c r="D278" s="1" t="s">
        <v>27</v>
      </c>
    </row>
    <row r="279" customFormat="false" ht="15" hidden="false" customHeight="false" outlineLevel="0" collapsed="false">
      <c r="A279" s="1" t="s">
        <v>303</v>
      </c>
      <c r="B279" s="1" t="n">
        <v>7</v>
      </c>
      <c r="C279" s="1" t="s">
        <v>11</v>
      </c>
      <c r="D279" s="1" t="s">
        <v>12</v>
      </c>
    </row>
    <row r="280" customFormat="false" ht="15" hidden="false" customHeight="false" outlineLevel="0" collapsed="false">
      <c r="A280" s="1" t="s">
        <v>304</v>
      </c>
      <c r="B280" s="1" t="n">
        <v>9</v>
      </c>
      <c r="C280" s="1" t="s">
        <v>14</v>
      </c>
      <c r="D280" s="1" t="s">
        <v>15</v>
      </c>
    </row>
    <row r="281" customFormat="false" ht="15" hidden="false" customHeight="false" outlineLevel="0" collapsed="false">
      <c r="A281" s="1" t="s">
        <v>305</v>
      </c>
      <c r="B281" s="1" t="n">
        <v>9</v>
      </c>
      <c r="C281" s="1" t="s">
        <v>14</v>
      </c>
      <c r="D281" s="1" t="s">
        <v>15</v>
      </c>
    </row>
    <row r="282" customFormat="false" ht="15" hidden="false" customHeight="false" outlineLevel="0" collapsed="false">
      <c r="A282" s="1" t="s">
        <v>306</v>
      </c>
      <c r="B282" s="1" t="n">
        <v>6</v>
      </c>
      <c r="C282" s="1" t="s">
        <v>26</v>
      </c>
      <c r="D282" s="1" t="s">
        <v>27</v>
      </c>
    </row>
    <row r="283" customFormat="false" ht="15" hidden="false" customHeight="false" outlineLevel="0" collapsed="false">
      <c r="A283" s="1" t="s">
        <v>307</v>
      </c>
      <c r="B283" s="1" t="n">
        <v>7</v>
      </c>
      <c r="C283" s="1" t="s">
        <v>11</v>
      </c>
      <c r="D283" s="1" t="s">
        <v>12</v>
      </c>
    </row>
    <row r="284" customFormat="false" ht="15" hidden="false" customHeight="false" outlineLevel="0" collapsed="false">
      <c r="A284" s="1" t="s">
        <v>308</v>
      </c>
      <c r="B284" s="1" t="n">
        <v>8</v>
      </c>
      <c r="C284" s="1" t="s">
        <v>5</v>
      </c>
      <c r="D284" s="1" t="s">
        <v>6</v>
      </c>
    </row>
    <row r="285" customFormat="false" ht="15" hidden="false" customHeight="false" outlineLevel="0" collapsed="false">
      <c r="A285" s="1" t="s">
        <v>309</v>
      </c>
      <c r="B285" s="1" t="n">
        <v>8</v>
      </c>
      <c r="C285" s="1" t="s">
        <v>5</v>
      </c>
      <c r="D285" s="1" t="s">
        <v>6</v>
      </c>
    </row>
    <row r="286" customFormat="false" ht="15" hidden="false" customHeight="false" outlineLevel="0" collapsed="false">
      <c r="A286" s="1" t="s">
        <v>310</v>
      </c>
      <c r="B286" s="1" t="n">
        <v>7</v>
      </c>
      <c r="C286" s="1" t="s">
        <v>11</v>
      </c>
      <c r="D286" s="1" t="s">
        <v>12</v>
      </c>
    </row>
    <row r="287" customFormat="false" ht="15" hidden="false" customHeight="false" outlineLevel="0" collapsed="false">
      <c r="A287" s="1" t="s">
        <v>311</v>
      </c>
      <c r="B287" s="1" t="n">
        <v>7</v>
      </c>
      <c r="C287" s="1" t="s">
        <v>11</v>
      </c>
      <c r="D287" s="1" t="s">
        <v>12</v>
      </c>
    </row>
    <row r="288" customFormat="false" ht="15" hidden="false" customHeight="false" outlineLevel="0" collapsed="false">
      <c r="A288" s="1" t="s">
        <v>312</v>
      </c>
      <c r="B288" s="1" t="n">
        <v>2</v>
      </c>
      <c r="C288" s="1" t="s">
        <v>18</v>
      </c>
      <c r="D288" s="1" t="s">
        <v>19</v>
      </c>
    </row>
    <row r="289" customFormat="false" ht="15" hidden="false" customHeight="false" outlineLevel="0" collapsed="false">
      <c r="A289" s="1" t="s">
        <v>313</v>
      </c>
      <c r="B289" s="1" t="n">
        <v>6</v>
      </c>
      <c r="C289" s="1" t="s">
        <v>26</v>
      </c>
      <c r="D289" s="1" t="s">
        <v>27</v>
      </c>
    </row>
    <row r="290" customFormat="false" ht="15" hidden="false" customHeight="false" outlineLevel="0" collapsed="false">
      <c r="A290" s="1" t="s">
        <v>314</v>
      </c>
      <c r="B290" s="1" t="n">
        <v>10</v>
      </c>
      <c r="C290" s="1" t="s">
        <v>53</v>
      </c>
      <c r="D290" s="1" t="s">
        <v>54</v>
      </c>
    </row>
    <row r="291" customFormat="false" ht="15" hidden="false" customHeight="false" outlineLevel="0" collapsed="false">
      <c r="A291" s="1" t="s">
        <v>315</v>
      </c>
      <c r="B291" s="1" t="n">
        <v>10</v>
      </c>
      <c r="C291" s="1" t="s">
        <v>53</v>
      </c>
      <c r="D291" s="1" t="s">
        <v>54</v>
      </c>
    </row>
    <row r="292" customFormat="false" ht="15" hidden="false" customHeight="false" outlineLevel="0" collapsed="false">
      <c r="A292" s="1" t="s">
        <v>316</v>
      </c>
      <c r="B292" s="1" t="n">
        <v>9</v>
      </c>
      <c r="C292" s="1" t="s">
        <v>14</v>
      </c>
      <c r="D292" s="1" t="s">
        <v>15</v>
      </c>
    </row>
    <row r="293" customFormat="false" ht="15" hidden="false" customHeight="false" outlineLevel="0" collapsed="false">
      <c r="A293" s="1" t="s">
        <v>317</v>
      </c>
      <c r="B293" s="1" t="n">
        <v>8</v>
      </c>
      <c r="C293" s="1" t="s">
        <v>5</v>
      </c>
      <c r="D293" s="1" t="s">
        <v>6</v>
      </c>
    </row>
    <row r="294" customFormat="false" ht="15" hidden="false" customHeight="false" outlineLevel="0" collapsed="false">
      <c r="A294" s="1" t="s">
        <v>318</v>
      </c>
      <c r="B294" s="1" t="n">
        <v>9</v>
      </c>
      <c r="C294" s="1" t="s">
        <v>14</v>
      </c>
      <c r="D294" s="1" t="s">
        <v>15</v>
      </c>
    </row>
    <row r="295" customFormat="false" ht="15" hidden="false" customHeight="false" outlineLevel="0" collapsed="false">
      <c r="A295" s="1" t="s">
        <v>319</v>
      </c>
      <c r="B295" s="1" t="n">
        <v>5</v>
      </c>
      <c r="C295" s="1" t="s">
        <v>8</v>
      </c>
      <c r="D295" s="1" t="s">
        <v>9</v>
      </c>
    </row>
    <row r="296" customFormat="false" ht="15" hidden="false" customHeight="false" outlineLevel="0" collapsed="false">
      <c r="A296" s="1" t="s">
        <v>320</v>
      </c>
      <c r="B296" s="1" t="n">
        <v>5</v>
      </c>
      <c r="C296" s="1" t="s">
        <v>8</v>
      </c>
      <c r="D296" s="1" t="s">
        <v>9</v>
      </c>
    </row>
    <row r="297" customFormat="false" ht="15" hidden="false" customHeight="false" outlineLevel="0" collapsed="false">
      <c r="A297" s="1" t="s">
        <v>321</v>
      </c>
      <c r="B297" s="1" t="n">
        <v>7</v>
      </c>
      <c r="C297" s="1" t="s">
        <v>11</v>
      </c>
      <c r="D297" s="1" t="s">
        <v>12</v>
      </c>
    </row>
    <row r="298" customFormat="false" ht="15" hidden="false" customHeight="false" outlineLevel="0" collapsed="false">
      <c r="A298" s="1" t="s">
        <v>322</v>
      </c>
      <c r="B298" s="1" t="n">
        <v>6</v>
      </c>
      <c r="C298" s="1" t="s">
        <v>26</v>
      </c>
      <c r="D298" s="1" t="s">
        <v>27</v>
      </c>
    </row>
    <row r="299" customFormat="false" ht="15" hidden="false" customHeight="false" outlineLevel="0" collapsed="false">
      <c r="A299" s="1" t="s">
        <v>323</v>
      </c>
      <c r="B299" s="1" t="n">
        <v>5</v>
      </c>
      <c r="C299" s="1" t="s">
        <v>8</v>
      </c>
      <c r="D299" s="1" t="s">
        <v>9</v>
      </c>
    </row>
    <row r="300" customFormat="false" ht="15" hidden="false" customHeight="false" outlineLevel="0" collapsed="false">
      <c r="A300" s="1" t="s">
        <v>324</v>
      </c>
      <c r="B300" s="1" t="n">
        <v>5</v>
      </c>
      <c r="C300" s="1" t="s">
        <v>8</v>
      </c>
      <c r="D300" s="1" t="s">
        <v>9</v>
      </c>
    </row>
    <row r="301" customFormat="false" ht="15" hidden="false" customHeight="false" outlineLevel="0" collapsed="false">
      <c r="A301" s="1" t="s">
        <v>325</v>
      </c>
      <c r="B301" s="1" t="n">
        <v>2</v>
      </c>
      <c r="C301" s="1" t="s">
        <v>18</v>
      </c>
      <c r="D301" s="1" t="s">
        <v>19</v>
      </c>
    </row>
    <row r="302" customFormat="false" ht="15" hidden="false" customHeight="false" outlineLevel="0" collapsed="false">
      <c r="A302" s="1" t="s">
        <v>326</v>
      </c>
      <c r="B302" s="1" t="n">
        <v>10</v>
      </c>
      <c r="C302" s="1" t="s">
        <v>53</v>
      </c>
      <c r="D302" s="1" t="s">
        <v>54</v>
      </c>
    </row>
    <row r="303" customFormat="false" ht="15" hidden="false" customHeight="false" outlineLevel="0" collapsed="false">
      <c r="A303" s="1" t="s">
        <v>327</v>
      </c>
      <c r="B303" s="1" t="n">
        <v>6</v>
      </c>
      <c r="C303" s="1" t="s">
        <v>26</v>
      </c>
      <c r="D303" s="1" t="s">
        <v>27</v>
      </c>
    </row>
    <row r="304" customFormat="false" ht="15" hidden="false" customHeight="false" outlineLevel="0" collapsed="false">
      <c r="A304" s="1" t="s">
        <v>328</v>
      </c>
      <c r="B304" s="1" t="n">
        <v>11</v>
      </c>
      <c r="C304" s="1" t="s">
        <v>23</v>
      </c>
      <c r="D304" s="1" t="s">
        <v>24</v>
      </c>
    </row>
    <row r="305" customFormat="false" ht="15" hidden="false" customHeight="false" outlineLevel="0" collapsed="false">
      <c r="A305" s="1" t="s">
        <v>329</v>
      </c>
      <c r="B305" s="1" t="n">
        <v>3</v>
      </c>
      <c r="C305" s="1" t="s">
        <v>39</v>
      </c>
      <c r="D305" s="1" t="s">
        <v>40</v>
      </c>
    </row>
    <row r="306" customFormat="false" ht="15" hidden="false" customHeight="false" outlineLevel="0" collapsed="false">
      <c r="A306" s="1" t="s">
        <v>330</v>
      </c>
      <c r="B306" s="1" t="n">
        <v>3</v>
      </c>
      <c r="C306" s="1" t="s">
        <v>39</v>
      </c>
      <c r="D306" s="1" t="s">
        <v>40</v>
      </c>
    </row>
    <row r="307" customFormat="false" ht="15" hidden="false" customHeight="false" outlineLevel="0" collapsed="false">
      <c r="A307" s="1" t="s">
        <v>331</v>
      </c>
      <c r="B307" s="1" t="n">
        <v>9</v>
      </c>
      <c r="C307" s="1" t="s">
        <v>14</v>
      </c>
      <c r="D307" s="1" t="s">
        <v>15</v>
      </c>
    </row>
    <row r="308" customFormat="false" ht="15" hidden="false" customHeight="false" outlineLevel="0" collapsed="false">
      <c r="A308" s="1" t="s">
        <v>332</v>
      </c>
      <c r="B308" s="1" t="n">
        <v>9</v>
      </c>
      <c r="C308" s="1" t="s">
        <v>14</v>
      </c>
      <c r="D308" s="1" t="s">
        <v>15</v>
      </c>
    </row>
    <row r="309" customFormat="false" ht="15" hidden="false" customHeight="false" outlineLevel="0" collapsed="false">
      <c r="A309" s="1" t="s">
        <v>333</v>
      </c>
      <c r="B309" s="1" t="n">
        <v>7</v>
      </c>
      <c r="C309" s="1" t="s">
        <v>11</v>
      </c>
      <c r="D309" s="1" t="s">
        <v>12</v>
      </c>
    </row>
    <row r="310" customFormat="false" ht="15" hidden="false" customHeight="false" outlineLevel="0" collapsed="false">
      <c r="A310" s="1" t="s">
        <v>334</v>
      </c>
      <c r="B310" s="1" t="n">
        <v>4</v>
      </c>
      <c r="C310" s="1" t="s">
        <v>45</v>
      </c>
      <c r="D310" s="1" t="s">
        <v>46</v>
      </c>
    </row>
    <row r="311" customFormat="false" ht="15" hidden="false" customHeight="false" outlineLevel="0" collapsed="false">
      <c r="A311" s="1" t="s">
        <v>335</v>
      </c>
      <c r="B311" s="1" t="n">
        <v>3</v>
      </c>
      <c r="C311" s="1" t="s">
        <v>39</v>
      </c>
      <c r="D311" s="1" t="s">
        <v>40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true">
    <pageSetUpPr fitToPage="false"/>
  </sheetPr>
  <dimension ref="A1:U137"/>
  <sheetViews>
    <sheetView showFormulas="false" showGridLines="true" showRowColHeaders="true" showZeros="true" rightToLeft="false" tabSelected="false" showOutlineSymbols="true" defaultGridColor="true" view="pageBreakPreview" topLeftCell="A1" colorId="64" zoomScale="75" zoomScaleNormal="80" zoomScalePageLayoutView="75" workbookViewId="0">
      <pane xSplit="4" ySplit="1" topLeftCell="G2" activePane="bottomRight" state="frozen"/>
      <selection pane="topLeft" activeCell="A1" activeCellId="0" sqref="A1"/>
      <selection pane="topRight" activeCell="G1" activeCellId="0" sqref="G1"/>
      <selection pane="bottomLeft" activeCell="A2" activeCellId="0" sqref="A2"/>
      <selection pane="bottomRight" activeCell="K1" activeCellId="0" sqref="K1"/>
    </sheetView>
  </sheetViews>
  <sheetFormatPr defaultColWidth="9.37109375" defaultRowHeight="12.8" zeroHeight="false" outlineLevelRow="0" outlineLevelCol="0"/>
  <cols>
    <col collapsed="false" customWidth="true" hidden="false" outlineLevel="0" max="1" min="1" style="3" width="25.56"/>
    <col collapsed="false" customWidth="true" hidden="false" outlineLevel="0" max="2" min="2" style="3" width="33.48"/>
    <col collapsed="false" customWidth="true" hidden="true" outlineLevel="0" max="3" min="3" style="3" width="27.09"/>
    <col collapsed="false" customWidth="true" hidden="false" outlineLevel="0" max="4" min="4" style="3" width="29.66"/>
    <col collapsed="false" customWidth="true" hidden="false" outlineLevel="0" max="5" min="5" style="4" width="43.34"/>
    <col collapsed="false" customWidth="true" hidden="false" outlineLevel="0" max="6" min="6" style="3" width="18.2"/>
    <col collapsed="false" customWidth="true" hidden="false" outlineLevel="0" max="7" min="7" style="3" width="7.22"/>
    <col collapsed="false" customWidth="true" hidden="false" outlineLevel="0" max="8" min="8" style="3" width="8.52"/>
    <col collapsed="false" customWidth="true" hidden="false" outlineLevel="0" max="9" min="9" style="3" width="10.19"/>
    <col collapsed="false" customWidth="true" hidden="false" outlineLevel="0" max="10" min="10" style="3" width="27.09"/>
    <col collapsed="false" customWidth="true" hidden="false" outlineLevel="0" max="11" min="11" style="3" width="40.61"/>
    <col collapsed="false" customWidth="true" hidden="true" outlineLevel="0" max="12" min="12" style="3" width="22.69"/>
    <col collapsed="false" customWidth="false" hidden="true" outlineLevel="0" max="13" min="13" style="3" width="9.36"/>
    <col collapsed="false" customWidth="true" hidden="true" outlineLevel="0" max="14" min="14" style="3" width="42.97"/>
    <col collapsed="false" customWidth="true" hidden="false" outlineLevel="0" max="15" min="15" style="3" width="35.73"/>
    <col collapsed="false" customWidth="true" hidden="false" outlineLevel="0" max="16" min="16" style="5" width="25.56"/>
    <col collapsed="false" customWidth="true" hidden="false" outlineLevel="0" max="17" min="17" style="3" width="22.62"/>
    <col collapsed="false" customWidth="true" hidden="false" outlineLevel="0" max="18" min="18" style="3" width="18.33"/>
    <col collapsed="false" customWidth="true" hidden="true" outlineLevel="0" max="19" min="19" style="3" width="18.05"/>
    <col collapsed="false" customWidth="true" hidden="false" outlineLevel="0" max="21" min="20" style="3" width="18.05"/>
    <col collapsed="false" customWidth="false" hidden="false" outlineLevel="0" max="992" min="22" style="3" width="9.36"/>
    <col collapsed="false" customWidth="true" hidden="false" outlineLevel="0" max="1024" min="993" style="3" width="11.52"/>
  </cols>
  <sheetData>
    <row r="1" customFormat="false" ht="12.8" hidden="false" customHeight="false" outlineLevel="0" collapsed="false">
      <c r="A1" s="6" t="s">
        <v>336</v>
      </c>
      <c r="B1" s="6" t="s">
        <v>337</v>
      </c>
      <c r="C1" s="6" t="s">
        <v>338</v>
      </c>
      <c r="D1" s="6" t="s">
        <v>339</v>
      </c>
      <c r="E1" s="7" t="s">
        <v>340</v>
      </c>
      <c r="F1" s="6" t="s">
        <v>341</v>
      </c>
      <c r="G1" s="6" t="s">
        <v>342</v>
      </c>
      <c r="H1" s="6" t="s">
        <v>343</v>
      </c>
      <c r="I1" s="6" t="s">
        <v>344</v>
      </c>
      <c r="J1" s="6" t="s">
        <v>345</v>
      </c>
      <c r="K1" s="6" t="s">
        <v>346</v>
      </c>
      <c r="L1" s="6" t="s">
        <v>347</v>
      </c>
      <c r="M1" s="6" t="s">
        <v>348</v>
      </c>
      <c r="N1" s="6" t="s">
        <v>349</v>
      </c>
      <c r="O1" s="6" t="s">
        <v>350</v>
      </c>
      <c r="P1" s="8" t="s">
        <v>351</v>
      </c>
      <c r="Q1" s="6" t="s">
        <v>352</v>
      </c>
      <c r="R1" s="6" t="s">
        <v>353</v>
      </c>
      <c r="S1" s="6" t="s">
        <v>354</v>
      </c>
      <c r="T1" s="6" t="s">
        <v>355</v>
      </c>
      <c r="U1" s="9" t="s">
        <v>356</v>
      </c>
    </row>
    <row r="2" s="1" customFormat="true" ht="12.8" hidden="true" customHeight="false" outlineLevel="0" collapsed="false">
      <c r="A2" s="10" t="s">
        <v>357</v>
      </c>
      <c r="B2" s="10" t="s">
        <v>358</v>
      </c>
      <c r="C2" s="10" t="s">
        <v>358</v>
      </c>
      <c r="D2" s="10" t="s">
        <v>359</v>
      </c>
      <c r="E2" s="10" t="s">
        <v>360</v>
      </c>
      <c r="F2" s="10" t="s">
        <v>361</v>
      </c>
      <c r="G2" s="10" t="s">
        <v>362</v>
      </c>
      <c r="H2" s="10" t="s">
        <v>363</v>
      </c>
      <c r="I2" s="10" t="s">
        <v>364</v>
      </c>
      <c r="J2" s="10"/>
      <c r="K2" s="6" t="s">
        <v>365</v>
      </c>
      <c r="L2" s="10" t="s">
        <v>366</v>
      </c>
      <c r="M2" s="10" t="s">
        <v>367</v>
      </c>
      <c r="N2" s="10" t="s">
        <v>368</v>
      </c>
      <c r="O2" s="10" t="s">
        <v>369</v>
      </c>
      <c r="P2" s="11" t="n">
        <v>80000</v>
      </c>
      <c r="Q2" s="10" t="s">
        <v>370</v>
      </c>
      <c r="R2" s="10"/>
      <c r="S2" s="10"/>
      <c r="T2" s="10"/>
      <c r="U2" s="10" t="s">
        <v>371</v>
      </c>
    </row>
    <row r="3" s="1" customFormat="true" ht="12.8" hidden="true" customHeight="false" outlineLevel="0" collapsed="false">
      <c r="A3" s="10" t="s">
        <v>372</v>
      </c>
      <c r="B3" s="10" t="s">
        <v>373</v>
      </c>
      <c r="C3" s="10" t="s">
        <v>373</v>
      </c>
      <c r="D3" s="10" t="s">
        <v>374</v>
      </c>
      <c r="E3" s="10" t="s">
        <v>375</v>
      </c>
      <c r="F3" s="10" t="s">
        <v>376</v>
      </c>
      <c r="G3" s="10" t="s">
        <v>377</v>
      </c>
      <c r="H3" s="10" t="s">
        <v>378</v>
      </c>
      <c r="I3" s="10" t="s">
        <v>379</v>
      </c>
      <c r="J3" s="10" t="s">
        <v>380</v>
      </c>
      <c r="K3" s="6" t="s">
        <v>381</v>
      </c>
      <c r="L3" s="10" t="s">
        <v>366</v>
      </c>
      <c r="M3" s="10" t="s">
        <v>367</v>
      </c>
      <c r="N3" s="10" t="s">
        <v>368</v>
      </c>
      <c r="O3" s="10" t="s">
        <v>369</v>
      </c>
      <c r="P3" s="11" t="n">
        <v>1771260.66</v>
      </c>
      <c r="Q3" s="10" t="s">
        <v>382</v>
      </c>
      <c r="R3" s="10" t="str">
        <f aca="false">VLOOKUP(Q3,DB_ZONE_OMOGENEE!A2:D312,3)</f>
        <v>ZONA 3</v>
      </c>
      <c r="S3" s="10" t="s">
        <v>383</v>
      </c>
      <c r="T3" s="10" t="s">
        <v>384</v>
      </c>
      <c r="U3" s="10" t="s">
        <v>385</v>
      </c>
    </row>
    <row r="4" s="1" customFormat="true" ht="12.8" hidden="true" customHeight="false" outlineLevel="0" collapsed="false">
      <c r="A4" s="10" t="s">
        <v>386</v>
      </c>
      <c r="B4" s="10" t="s">
        <v>373</v>
      </c>
      <c r="C4" s="10" t="s">
        <v>373</v>
      </c>
      <c r="D4" s="10" t="s">
        <v>387</v>
      </c>
      <c r="E4" s="10" t="s">
        <v>388</v>
      </c>
      <c r="F4" s="10" t="s">
        <v>376</v>
      </c>
      <c r="G4" s="10" t="s">
        <v>377</v>
      </c>
      <c r="H4" s="10" t="s">
        <v>378</v>
      </c>
      <c r="I4" s="10" t="s">
        <v>379</v>
      </c>
      <c r="J4" s="10" t="s">
        <v>380</v>
      </c>
      <c r="K4" s="6" t="s">
        <v>381</v>
      </c>
      <c r="L4" s="10" t="s">
        <v>366</v>
      </c>
      <c r="M4" s="10" t="s">
        <v>367</v>
      </c>
      <c r="N4" s="10" t="s">
        <v>368</v>
      </c>
      <c r="O4" s="10" t="s">
        <v>369</v>
      </c>
      <c r="P4" s="11" t="n">
        <v>50000</v>
      </c>
      <c r="Q4" s="10" t="s">
        <v>389</v>
      </c>
      <c r="R4" s="10" t="str">
        <f aca="false">VLOOKUP(Q4,DB_ZONE_OMOGENEE!A4:D314,3)</f>
        <v>ZONA 11</v>
      </c>
      <c r="S4" s="10" t="s">
        <v>390</v>
      </c>
      <c r="T4" s="10" t="s">
        <v>384</v>
      </c>
      <c r="U4" s="10" t="s">
        <v>385</v>
      </c>
    </row>
    <row r="5" s="1" customFormat="true" ht="12.8" hidden="true" customHeight="false" outlineLevel="0" collapsed="false">
      <c r="A5" s="10" t="s">
        <v>391</v>
      </c>
      <c r="B5" s="10" t="s">
        <v>373</v>
      </c>
      <c r="C5" s="10" t="s">
        <v>373</v>
      </c>
      <c r="D5" s="10" t="s">
        <v>392</v>
      </c>
      <c r="E5" s="10" t="s">
        <v>393</v>
      </c>
      <c r="F5" s="10" t="s">
        <v>376</v>
      </c>
      <c r="G5" s="10" t="s">
        <v>377</v>
      </c>
      <c r="H5" s="10" t="s">
        <v>378</v>
      </c>
      <c r="I5" s="10" t="s">
        <v>394</v>
      </c>
      <c r="J5" s="10" t="s">
        <v>395</v>
      </c>
      <c r="K5" s="6" t="s">
        <v>381</v>
      </c>
      <c r="L5" s="10" t="s">
        <v>366</v>
      </c>
      <c r="M5" s="10" t="s">
        <v>367</v>
      </c>
      <c r="N5" s="10" t="s">
        <v>368</v>
      </c>
      <c r="O5" s="10" t="s">
        <v>369</v>
      </c>
      <c r="P5" s="11" t="n">
        <v>209743.61</v>
      </c>
      <c r="Q5" s="10" t="s">
        <v>396</v>
      </c>
      <c r="R5" s="10" t="str">
        <f aca="false">VLOOKUP(Q5,DB_ZONE_OMOGENEE!A6:D316,3)</f>
        <v>ZONA 3</v>
      </c>
      <c r="S5" s="10" t="s">
        <v>390</v>
      </c>
      <c r="T5" s="10" t="s">
        <v>384</v>
      </c>
      <c r="U5" s="10" t="s">
        <v>385</v>
      </c>
    </row>
    <row r="6" s="1" customFormat="true" ht="12.8" hidden="true" customHeight="false" outlineLevel="0" collapsed="false">
      <c r="A6" s="10" t="s">
        <v>397</v>
      </c>
      <c r="B6" s="10" t="s">
        <v>398</v>
      </c>
      <c r="C6" s="10" t="s">
        <v>398</v>
      </c>
      <c r="D6" s="10" t="s">
        <v>399</v>
      </c>
      <c r="E6" s="10" t="s">
        <v>400</v>
      </c>
      <c r="F6" s="10" t="s">
        <v>376</v>
      </c>
      <c r="G6" s="10" t="s">
        <v>401</v>
      </c>
      <c r="H6" s="10" t="s">
        <v>378</v>
      </c>
      <c r="I6" s="10" t="s">
        <v>379</v>
      </c>
      <c r="J6" s="10" t="s">
        <v>402</v>
      </c>
      <c r="K6" s="6" t="s">
        <v>381</v>
      </c>
      <c r="L6" s="10" t="s">
        <v>366</v>
      </c>
      <c r="M6" s="10" t="s">
        <v>367</v>
      </c>
      <c r="N6" s="10" t="s">
        <v>368</v>
      </c>
      <c r="O6" s="10" t="s">
        <v>369</v>
      </c>
      <c r="P6" s="11" t="n">
        <v>386000</v>
      </c>
      <c r="Q6" s="10" t="s">
        <v>403</v>
      </c>
      <c r="R6" s="10" t="str">
        <f aca="false">VLOOKUP(Q6,DB_ZONE_OMOGENEE!A8:D318,3)</f>
        <v>ZONA 3</v>
      </c>
      <c r="S6" s="10" t="s">
        <v>404</v>
      </c>
      <c r="T6" s="10" t="s">
        <v>405</v>
      </c>
      <c r="U6" s="10" t="s">
        <v>406</v>
      </c>
    </row>
    <row r="7" s="1" customFormat="true" ht="12.8" hidden="true" customHeight="false" outlineLevel="0" collapsed="false">
      <c r="A7" s="10" t="s">
        <v>407</v>
      </c>
      <c r="B7" s="10" t="s">
        <v>408</v>
      </c>
      <c r="C7" s="10" t="s">
        <v>408</v>
      </c>
      <c r="D7" s="10" t="s">
        <v>409</v>
      </c>
      <c r="E7" s="10" t="s">
        <v>410</v>
      </c>
      <c r="F7" s="10" t="s">
        <v>376</v>
      </c>
      <c r="G7" s="10" t="s">
        <v>411</v>
      </c>
      <c r="H7" s="10" t="s">
        <v>378</v>
      </c>
      <c r="I7" s="10" t="s">
        <v>379</v>
      </c>
      <c r="J7" s="10" t="s">
        <v>380</v>
      </c>
      <c r="K7" s="6" t="s">
        <v>381</v>
      </c>
      <c r="L7" s="10" t="s">
        <v>366</v>
      </c>
      <c r="M7" s="10" t="s">
        <v>367</v>
      </c>
      <c r="N7" s="10" t="s">
        <v>368</v>
      </c>
      <c r="O7" s="10" t="s">
        <v>369</v>
      </c>
      <c r="P7" s="11" t="n">
        <v>480000</v>
      </c>
      <c r="Q7" s="10" t="s">
        <v>389</v>
      </c>
      <c r="R7" s="10" t="str">
        <f aca="false">VLOOKUP(Q7,DB_ZONE_OMOGENEE!A10:D320,3)</f>
        <v>ZONA 11</v>
      </c>
      <c r="S7" s="10" t="s">
        <v>412</v>
      </c>
      <c r="T7" s="10" t="s">
        <v>405</v>
      </c>
      <c r="U7" s="10" t="s">
        <v>406</v>
      </c>
    </row>
    <row r="8" s="1" customFormat="true" ht="12.8" hidden="true" customHeight="false" outlineLevel="0" collapsed="false">
      <c r="A8" s="10" t="s">
        <v>413</v>
      </c>
      <c r="B8" s="10" t="s">
        <v>373</v>
      </c>
      <c r="C8" s="10" t="s">
        <v>373</v>
      </c>
      <c r="D8" s="10" t="s">
        <v>414</v>
      </c>
      <c r="E8" s="10" t="s">
        <v>415</v>
      </c>
      <c r="F8" s="10" t="s">
        <v>376</v>
      </c>
      <c r="G8" s="10" t="s">
        <v>377</v>
      </c>
      <c r="H8" s="10" t="s">
        <v>378</v>
      </c>
      <c r="I8" s="10" t="s">
        <v>379</v>
      </c>
      <c r="J8" s="10" t="s">
        <v>395</v>
      </c>
      <c r="K8" s="6" t="s">
        <v>381</v>
      </c>
      <c r="L8" s="10" t="s">
        <v>366</v>
      </c>
      <c r="M8" s="10" t="s">
        <v>367</v>
      </c>
      <c r="N8" s="10" t="s">
        <v>368</v>
      </c>
      <c r="O8" s="10" t="s">
        <v>369</v>
      </c>
      <c r="P8" s="11" t="n">
        <v>200000</v>
      </c>
      <c r="Q8" s="10" t="s">
        <v>389</v>
      </c>
      <c r="R8" s="10" t="str">
        <f aca="false">VLOOKUP(Q8,DB_ZONE_OMOGENEE!A12:D322,3)</f>
        <v>ZONA 11</v>
      </c>
      <c r="S8" s="10" t="s">
        <v>390</v>
      </c>
      <c r="T8" s="10" t="s">
        <v>384</v>
      </c>
      <c r="U8" s="10" t="s">
        <v>385</v>
      </c>
    </row>
    <row r="9" s="1" customFormat="true" ht="12.8" hidden="true" customHeight="false" outlineLevel="0" collapsed="false">
      <c r="A9" s="10" t="s">
        <v>416</v>
      </c>
      <c r="B9" s="10" t="s">
        <v>358</v>
      </c>
      <c r="C9" s="10" t="s">
        <v>358</v>
      </c>
      <c r="D9" s="10" t="s">
        <v>417</v>
      </c>
      <c r="E9" s="10" t="s">
        <v>418</v>
      </c>
      <c r="F9" s="10" t="s">
        <v>376</v>
      </c>
      <c r="G9" s="10" t="s">
        <v>419</v>
      </c>
      <c r="H9" s="10" t="s">
        <v>378</v>
      </c>
      <c r="I9" s="10" t="s">
        <v>379</v>
      </c>
      <c r="J9" s="10" t="s">
        <v>402</v>
      </c>
      <c r="K9" s="6" t="s">
        <v>381</v>
      </c>
      <c r="L9" s="10" t="s">
        <v>366</v>
      </c>
      <c r="M9" s="10" t="s">
        <v>367</v>
      </c>
      <c r="N9" s="10" t="s">
        <v>368</v>
      </c>
      <c r="O9" s="10" t="s">
        <v>369</v>
      </c>
      <c r="P9" s="11" t="n">
        <v>1400000</v>
      </c>
      <c r="Q9" s="10" t="s">
        <v>420</v>
      </c>
      <c r="R9" s="10" t="str">
        <f aca="false">VLOOKUP(Q9,DB_ZONE_OMOGENEE!A14:D324,3)</f>
        <v>ZONA 3</v>
      </c>
      <c r="S9" s="10"/>
      <c r="T9" s="10" t="s">
        <v>384</v>
      </c>
      <c r="U9" s="10" t="s">
        <v>385</v>
      </c>
    </row>
    <row r="10" s="1" customFormat="true" ht="12.8" hidden="true" customHeight="false" outlineLevel="0" collapsed="false">
      <c r="A10" s="10" t="s">
        <v>421</v>
      </c>
      <c r="B10" s="10" t="s">
        <v>358</v>
      </c>
      <c r="C10" s="10" t="s">
        <v>358</v>
      </c>
      <c r="D10" s="10" t="s">
        <v>422</v>
      </c>
      <c r="E10" s="10" t="s">
        <v>423</v>
      </c>
      <c r="F10" s="10" t="s">
        <v>376</v>
      </c>
      <c r="G10" s="10" t="s">
        <v>419</v>
      </c>
      <c r="H10" s="10" t="s">
        <v>378</v>
      </c>
      <c r="I10" s="10" t="s">
        <v>379</v>
      </c>
      <c r="J10" s="10" t="s">
        <v>402</v>
      </c>
      <c r="K10" s="6" t="s">
        <v>381</v>
      </c>
      <c r="L10" s="10" t="s">
        <v>366</v>
      </c>
      <c r="M10" s="10" t="s">
        <v>367</v>
      </c>
      <c r="N10" s="10" t="s">
        <v>368</v>
      </c>
      <c r="O10" s="10" t="s">
        <v>369</v>
      </c>
      <c r="P10" s="11" t="n">
        <v>1075000</v>
      </c>
      <c r="Q10" s="10" t="s">
        <v>420</v>
      </c>
      <c r="R10" s="10" t="str">
        <f aca="false">VLOOKUP(Q10,DB_ZONE_OMOGENEE!A16:D326,3)</f>
        <v>ZONA 3</v>
      </c>
      <c r="S10" s="10"/>
      <c r="T10" s="10" t="s">
        <v>384</v>
      </c>
      <c r="U10" s="10" t="s">
        <v>385</v>
      </c>
    </row>
    <row r="11" s="1" customFormat="true" ht="12.8" hidden="true" customHeight="false" outlineLevel="0" collapsed="false">
      <c r="A11" s="10" t="s">
        <v>424</v>
      </c>
      <c r="B11" s="10" t="s">
        <v>358</v>
      </c>
      <c r="C11" s="10" t="s">
        <v>358</v>
      </c>
      <c r="D11" s="10" t="s">
        <v>425</v>
      </c>
      <c r="E11" s="10" t="s">
        <v>426</v>
      </c>
      <c r="F11" s="10" t="s">
        <v>376</v>
      </c>
      <c r="G11" s="10" t="s">
        <v>401</v>
      </c>
      <c r="H11" s="10" t="s">
        <v>378</v>
      </c>
      <c r="I11" s="10" t="s">
        <v>379</v>
      </c>
      <c r="J11" s="10" t="s">
        <v>402</v>
      </c>
      <c r="K11" s="6" t="s">
        <v>381</v>
      </c>
      <c r="L11" s="10" t="s">
        <v>366</v>
      </c>
      <c r="M11" s="10" t="s">
        <v>367</v>
      </c>
      <c r="N11" s="10" t="s">
        <v>368</v>
      </c>
      <c r="O11" s="10" t="s">
        <v>369</v>
      </c>
      <c r="P11" s="11" t="n">
        <v>215000</v>
      </c>
      <c r="Q11" s="10" t="s">
        <v>420</v>
      </c>
      <c r="R11" s="10" t="str">
        <f aca="false">VLOOKUP(Q11,DB_ZONE_OMOGENEE!A18:D328,3)</f>
        <v>ZONA 3</v>
      </c>
      <c r="S11" s="10"/>
      <c r="T11" s="10" t="s">
        <v>384</v>
      </c>
      <c r="U11" s="10" t="s">
        <v>385</v>
      </c>
    </row>
    <row r="12" s="1" customFormat="true" ht="12.8" hidden="true" customHeight="false" outlineLevel="0" collapsed="false">
      <c r="A12" s="10" t="s">
        <v>427</v>
      </c>
      <c r="B12" s="10" t="s">
        <v>428</v>
      </c>
      <c r="C12" s="10" t="s">
        <v>428</v>
      </c>
      <c r="D12" s="10" t="s">
        <v>429</v>
      </c>
      <c r="E12" s="10" t="s">
        <v>430</v>
      </c>
      <c r="F12" s="10" t="s">
        <v>431</v>
      </c>
      <c r="G12" s="10" t="s">
        <v>432</v>
      </c>
      <c r="H12" s="10" t="s">
        <v>433</v>
      </c>
      <c r="I12" s="10" t="s">
        <v>434</v>
      </c>
      <c r="J12" s="10" t="s">
        <v>435</v>
      </c>
      <c r="K12" s="6" t="s">
        <v>381</v>
      </c>
      <c r="L12" s="10" t="s">
        <v>366</v>
      </c>
      <c r="M12" s="10" t="s">
        <v>367</v>
      </c>
      <c r="N12" s="10" t="s">
        <v>368</v>
      </c>
      <c r="O12" s="10" t="s">
        <v>369</v>
      </c>
      <c r="P12" s="11" t="n">
        <v>700000</v>
      </c>
      <c r="Q12" s="10" t="s">
        <v>436</v>
      </c>
      <c r="R12" s="10" t="str">
        <f aca="false">VLOOKUP(Q12,DB_ZONE_OMOGENEE!A20:D330,3)</f>
        <v>ZONA 3</v>
      </c>
      <c r="S12" s="10"/>
      <c r="T12" s="10" t="s">
        <v>437</v>
      </c>
      <c r="U12" s="10" t="s">
        <v>438</v>
      </c>
    </row>
    <row r="13" s="1" customFormat="true" ht="12.8" hidden="true" customHeight="false" outlineLevel="0" collapsed="false">
      <c r="A13" s="10" t="s">
        <v>439</v>
      </c>
      <c r="B13" s="10" t="s">
        <v>440</v>
      </c>
      <c r="C13" s="10" t="s">
        <v>440</v>
      </c>
      <c r="D13" s="10" t="s">
        <v>441</v>
      </c>
      <c r="E13" s="10" t="s">
        <v>442</v>
      </c>
      <c r="F13" s="10" t="s">
        <v>361</v>
      </c>
      <c r="G13" s="10" t="s">
        <v>362</v>
      </c>
      <c r="H13" s="10" t="s">
        <v>443</v>
      </c>
      <c r="I13" s="10" t="s">
        <v>444</v>
      </c>
      <c r="J13" s="10" t="s">
        <v>435</v>
      </c>
      <c r="K13" s="6" t="s">
        <v>381</v>
      </c>
      <c r="L13" s="10" t="s">
        <v>366</v>
      </c>
      <c r="M13" s="10" t="s">
        <v>367</v>
      </c>
      <c r="N13" s="10" t="s">
        <v>368</v>
      </c>
      <c r="O13" s="10" t="s">
        <v>369</v>
      </c>
      <c r="P13" s="11" t="n">
        <v>200000</v>
      </c>
      <c r="Q13" s="10" t="s">
        <v>420</v>
      </c>
      <c r="R13" s="10" t="str">
        <f aca="false">VLOOKUP(Q13,DB_ZONE_OMOGENEE!A24:D334,3)</f>
        <v>ZONA 3</v>
      </c>
      <c r="S13" s="10" t="s">
        <v>390</v>
      </c>
      <c r="T13" s="10" t="s">
        <v>384</v>
      </c>
      <c r="U13" s="10" t="s">
        <v>385</v>
      </c>
    </row>
    <row r="14" s="1" customFormat="true" ht="12.8" hidden="true" customHeight="false" outlineLevel="0" collapsed="false">
      <c r="A14" s="10" t="s">
        <v>445</v>
      </c>
      <c r="B14" s="10" t="s">
        <v>428</v>
      </c>
      <c r="C14" s="10" t="s">
        <v>428</v>
      </c>
      <c r="D14" s="10" t="s">
        <v>446</v>
      </c>
      <c r="E14" s="10" t="s">
        <v>447</v>
      </c>
      <c r="F14" s="10" t="s">
        <v>376</v>
      </c>
      <c r="G14" s="10" t="s">
        <v>377</v>
      </c>
      <c r="H14" s="10" t="s">
        <v>378</v>
      </c>
      <c r="I14" s="10" t="s">
        <v>448</v>
      </c>
      <c r="J14" s="10" t="s">
        <v>449</v>
      </c>
      <c r="K14" s="6" t="s">
        <v>381</v>
      </c>
      <c r="L14" s="10" t="s">
        <v>366</v>
      </c>
      <c r="M14" s="10" t="s">
        <v>367</v>
      </c>
      <c r="N14" s="10" t="s">
        <v>368</v>
      </c>
      <c r="O14" s="10" t="s">
        <v>369</v>
      </c>
      <c r="P14" s="11" t="n">
        <v>190000</v>
      </c>
      <c r="Q14" s="10" t="s">
        <v>436</v>
      </c>
      <c r="R14" s="10" t="str">
        <f aca="false">VLOOKUP(Q14,DB_ZONE_OMOGENEE!A22:D332,3)</f>
        <v>ZONA 3</v>
      </c>
      <c r="S14" s="10"/>
      <c r="T14" s="10" t="s">
        <v>437</v>
      </c>
      <c r="U14" s="10" t="s">
        <v>438</v>
      </c>
    </row>
    <row r="15" s="1" customFormat="true" ht="12.8" hidden="true" customHeight="false" outlineLevel="0" collapsed="false">
      <c r="A15" s="10" t="s">
        <v>450</v>
      </c>
      <c r="B15" s="10" t="s">
        <v>358</v>
      </c>
      <c r="C15" s="10" t="s">
        <v>358</v>
      </c>
      <c r="D15" s="10" t="s">
        <v>451</v>
      </c>
      <c r="E15" s="10" t="s">
        <v>452</v>
      </c>
      <c r="F15" s="10" t="s">
        <v>431</v>
      </c>
      <c r="G15" s="10" t="s">
        <v>377</v>
      </c>
      <c r="H15" s="10" t="s">
        <v>433</v>
      </c>
      <c r="I15" s="10" t="s">
        <v>434</v>
      </c>
      <c r="J15" s="10" t="s">
        <v>435</v>
      </c>
      <c r="K15" s="6" t="s">
        <v>381</v>
      </c>
      <c r="L15" s="10" t="s">
        <v>366</v>
      </c>
      <c r="M15" s="10" t="s">
        <v>367</v>
      </c>
      <c r="N15" s="10" t="s">
        <v>368</v>
      </c>
      <c r="O15" s="10" t="s">
        <v>369</v>
      </c>
      <c r="P15" s="11" t="n">
        <v>600000</v>
      </c>
      <c r="Q15" s="10" t="s">
        <v>420</v>
      </c>
      <c r="R15" s="10" t="str">
        <f aca="false">VLOOKUP(Q15,DB_ZONE_OMOGENEE!A28:D338,3)</f>
        <v>ZONA 3</v>
      </c>
      <c r="S15" s="10"/>
      <c r="T15" s="10" t="s">
        <v>384</v>
      </c>
      <c r="U15" s="10" t="s">
        <v>385</v>
      </c>
    </row>
    <row r="16" s="1" customFormat="true" ht="12.8" hidden="true" customHeight="false" outlineLevel="0" collapsed="false">
      <c r="A16" s="10" t="s">
        <v>453</v>
      </c>
      <c r="B16" s="10" t="s">
        <v>358</v>
      </c>
      <c r="C16" s="10" t="s">
        <v>358</v>
      </c>
      <c r="D16" s="10" t="s">
        <v>454</v>
      </c>
      <c r="E16" s="10" t="s">
        <v>455</v>
      </c>
      <c r="F16" s="10" t="s">
        <v>431</v>
      </c>
      <c r="G16" s="10" t="s">
        <v>377</v>
      </c>
      <c r="H16" s="10" t="s">
        <v>433</v>
      </c>
      <c r="I16" s="10" t="s">
        <v>456</v>
      </c>
      <c r="J16" s="10" t="s">
        <v>435</v>
      </c>
      <c r="K16" s="6" t="s">
        <v>381</v>
      </c>
      <c r="L16" s="10" t="s">
        <v>366</v>
      </c>
      <c r="M16" s="10" t="s">
        <v>367</v>
      </c>
      <c r="N16" s="10" t="s">
        <v>368</v>
      </c>
      <c r="O16" s="10" t="s">
        <v>369</v>
      </c>
      <c r="P16" s="11" t="n">
        <v>1200000</v>
      </c>
      <c r="Q16" s="10" t="s">
        <v>420</v>
      </c>
      <c r="R16" s="10" t="str">
        <f aca="false">VLOOKUP(Q16,DB_ZONE_OMOGENEE!A30:D340,3)</f>
        <v>ZONA 3</v>
      </c>
      <c r="S16" s="10"/>
      <c r="T16" s="10" t="s">
        <v>384</v>
      </c>
      <c r="U16" s="10" t="s">
        <v>385</v>
      </c>
    </row>
    <row r="17" s="1" customFormat="true" ht="12.8" hidden="true" customHeight="false" outlineLevel="0" collapsed="false">
      <c r="A17" s="10" t="s">
        <v>457</v>
      </c>
      <c r="B17" s="10" t="s">
        <v>408</v>
      </c>
      <c r="C17" s="10" t="s">
        <v>408</v>
      </c>
      <c r="D17" s="10" t="s">
        <v>458</v>
      </c>
      <c r="E17" s="10" t="s">
        <v>459</v>
      </c>
      <c r="F17" s="10" t="s">
        <v>376</v>
      </c>
      <c r="G17" s="10" t="s">
        <v>411</v>
      </c>
      <c r="H17" s="10" t="s">
        <v>378</v>
      </c>
      <c r="I17" s="10" t="s">
        <v>394</v>
      </c>
      <c r="J17" s="10" t="s">
        <v>435</v>
      </c>
      <c r="K17" s="6" t="s">
        <v>381</v>
      </c>
      <c r="L17" s="10" t="s">
        <v>366</v>
      </c>
      <c r="M17" s="10" t="s">
        <v>367</v>
      </c>
      <c r="N17" s="10" t="s">
        <v>368</v>
      </c>
      <c r="O17" s="10" t="s">
        <v>369</v>
      </c>
      <c r="P17" s="11" t="n">
        <v>110000</v>
      </c>
      <c r="Q17" s="10" t="s">
        <v>389</v>
      </c>
      <c r="R17" s="10" t="str">
        <f aca="false">VLOOKUP(Q17,DB_ZONE_OMOGENEE!A32:D342,3)</f>
        <v>ZONA 11</v>
      </c>
      <c r="S17" s="10" t="s">
        <v>390</v>
      </c>
      <c r="T17" s="10" t="s">
        <v>405</v>
      </c>
      <c r="U17" s="10" t="s">
        <v>460</v>
      </c>
    </row>
    <row r="18" s="1" customFormat="true" ht="12.8" hidden="true" customHeight="false" outlineLevel="0" collapsed="false">
      <c r="A18" s="10" t="s">
        <v>461</v>
      </c>
      <c r="B18" s="10" t="s">
        <v>358</v>
      </c>
      <c r="C18" s="10" t="s">
        <v>358</v>
      </c>
      <c r="D18" s="10" t="s">
        <v>462</v>
      </c>
      <c r="E18" s="10" t="s">
        <v>463</v>
      </c>
      <c r="F18" s="10" t="s">
        <v>464</v>
      </c>
      <c r="G18" s="10" t="s">
        <v>362</v>
      </c>
      <c r="H18" s="10" t="s">
        <v>465</v>
      </c>
      <c r="I18" s="10" t="s">
        <v>466</v>
      </c>
      <c r="J18" s="10" t="s">
        <v>435</v>
      </c>
      <c r="K18" s="6" t="s">
        <v>381</v>
      </c>
      <c r="L18" s="10" t="s">
        <v>366</v>
      </c>
      <c r="M18" s="10" t="s">
        <v>367</v>
      </c>
      <c r="N18" s="10" t="s">
        <v>368</v>
      </c>
      <c r="O18" s="10" t="s">
        <v>369</v>
      </c>
      <c r="P18" s="11" t="n">
        <v>395000</v>
      </c>
      <c r="Q18" s="10" t="s">
        <v>467</v>
      </c>
      <c r="R18" s="10" t="str">
        <f aca="false">VLOOKUP(Q18,DB_ZONE_OMOGENEE!A33:D343,3)</f>
        <v>ZONA 7</v>
      </c>
      <c r="S18" s="10"/>
      <c r="T18" s="10" t="s">
        <v>384</v>
      </c>
      <c r="U18" s="10" t="s">
        <v>385</v>
      </c>
    </row>
    <row r="19" s="1" customFormat="true" ht="12.8" hidden="true" customHeight="false" outlineLevel="0" collapsed="false">
      <c r="A19" s="10" t="s">
        <v>468</v>
      </c>
      <c r="B19" s="10" t="s">
        <v>469</v>
      </c>
      <c r="C19" s="10" t="s">
        <v>469</v>
      </c>
      <c r="D19" s="10" t="s">
        <v>470</v>
      </c>
      <c r="E19" s="10" t="s">
        <v>471</v>
      </c>
      <c r="F19" s="10" t="s">
        <v>469</v>
      </c>
      <c r="G19" s="10" t="s">
        <v>469</v>
      </c>
      <c r="H19" s="10" t="s">
        <v>469</v>
      </c>
      <c r="I19" s="10" t="s">
        <v>469</v>
      </c>
      <c r="J19" s="10" t="s">
        <v>435</v>
      </c>
      <c r="K19" s="6" t="s">
        <v>381</v>
      </c>
      <c r="L19" s="10" t="s">
        <v>366</v>
      </c>
      <c r="M19" s="10" t="s">
        <v>367</v>
      </c>
      <c r="N19" s="10" t="s">
        <v>368</v>
      </c>
      <c r="O19" s="10" t="s">
        <v>369</v>
      </c>
      <c r="P19" s="11" t="n">
        <v>50000</v>
      </c>
      <c r="Q19" s="10" t="s">
        <v>420</v>
      </c>
      <c r="R19" s="10" t="str">
        <f aca="false">VLOOKUP(Q19,DB_ZONE_OMOGENEE!A34:D344,3)</f>
        <v>ZONA 3</v>
      </c>
      <c r="S19" s="10"/>
      <c r="T19" s="10" t="s">
        <v>384</v>
      </c>
      <c r="U19" s="10" t="s">
        <v>385</v>
      </c>
    </row>
    <row r="20" s="1" customFormat="true" ht="12.8" hidden="true" customHeight="false" outlineLevel="0" collapsed="false">
      <c r="A20" s="10" t="s">
        <v>472</v>
      </c>
      <c r="B20" s="10" t="s">
        <v>408</v>
      </c>
      <c r="C20" s="10" t="s">
        <v>408</v>
      </c>
      <c r="D20" s="10" t="s">
        <v>473</v>
      </c>
      <c r="E20" s="10" t="s">
        <v>471</v>
      </c>
      <c r="F20" s="10" t="s">
        <v>376</v>
      </c>
      <c r="G20" s="10" t="s">
        <v>411</v>
      </c>
      <c r="H20" s="10" t="s">
        <v>378</v>
      </c>
      <c r="I20" s="10" t="s">
        <v>394</v>
      </c>
      <c r="J20" s="10" t="s">
        <v>435</v>
      </c>
      <c r="K20" s="6" t="s">
        <v>381</v>
      </c>
      <c r="L20" s="10" t="s">
        <v>366</v>
      </c>
      <c r="M20" s="10" t="s">
        <v>367</v>
      </c>
      <c r="N20" s="10" t="s">
        <v>368</v>
      </c>
      <c r="O20" s="10" t="s">
        <v>369</v>
      </c>
      <c r="P20" s="11" t="n">
        <v>160000</v>
      </c>
      <c r="Q20" s="10" t="s">
        <v>389</v>
      </c>
      <c r="R20" s="10" t="str">
        <f aca="false">VLOOKUP(Q20,DB_ZONE_OMOGENEE!A35:D345,3)</f>
        <v>ZONA 11</v>
      </c>
      <c r="S20" s="10"/>
      <c r="T20" s="10" t="s">
        <v>384</v>
      </c>
      <c r="U20" s="10" t="s">
        <v>385</v>
      </c>
    </row>
    <row r="21" s="1" customFormat="true" ht="12.8" hidden="true" customHeight="false" outlineLevel="0" collapsed="false">
      <c r="A21" s="10" t="s">
        <v>474</v>
      </c>
      <c r="B21" s="10" t="s">
        <v>408</v>
      </c>
      <c r="C21" s="10" t="s">
        <v>408</v>
      </c>
      <c r="D21" s="10" t="s">
        <v>475</v>
      </c>
      <c r="E21" s="10" t="s">
        <v>476</v>
      </c>
      <c r="F21" s="10" t="s">
        <v>376</v>
      </c>
      <c r="G21" s="10" t="s">
        <v>411</v>
      </c>
      <c r="H21" s="10" t="s">
        <v>378</v>
      </c>
      <c r="I21" s="10" t="s">
        <v>394</v>
      </c>
      <c r="J21" s="10" t="s">
        <v>435</v>
      </c>
      <c r="K21" s="6" t="s">
        <v>381</v>
      </c>
      <c r="L21" s="10" t="s">
        <v>366</v>
      </c>
      <c r="M21" s="10" t="s">
        <v>367</v>
      </c>
      <c r="N21" s="10" t="s">
        <v>368</v>
      </c>
      <c r="O21" s="10" t="s">
        <v>369</v>
      </c>
      <c r="P21" s="11" t="n">
        <v>240000</v>
      </c>
      <c r="Q21" s="10" t="s">
        <v>389</v>
      </c>
      <c r="R21" s="10" t="str">
        <f aca="false">VLOOKUP(Q21,DB_ZONE_OMOGENEE!A36:D346,3)</f>
        <v>ZONA 11</v>
      </c>
      <c r="S21" s="10"/>
      <c r="T21" s="10" t="s">
        <v>384</v>
      </c>
      <c r="U21" s="10" t="s">
        <v>385</v>
      </c>
    </row>
    <row r="22" s="1" customFormat="true" ht="12.8" hidden="true" customHeight="false" outlineLevel="0" collapsed="false">
      <c r="A22" s="10" t="s">
        <v>477</v>
      </c>
      <c r="B22" s="10" t="s">
        <v>358</v>
      </c>
      <c r="C22" s="10" t="s">
        <v>358</v>
      </c>
      <c r="D22" s="10" t="s">
        <v>478</v>
      </c>
      <c r="E22" s="10" t="s">
        <v>476</v>
      </c>
      <c r="F22" s="10" t="s">
        <v>464</v>
      </c>
      <c r="G22" s="10" t="s">
        <v>362</v>
      </c>
      <c r="H22" s="10" t="s">
        <v>465</v>
      </c>
      <c r="I22" s="10" t="s">
        <v>479</v>
      </c>
      <c r="J22" s="10" t="s">
        <v>435</v>
      </c>
      <c r="K22" s="6" t="s">
        <v>381</v>
      </c>
      <c r="L22" s="10" t="s">
        <v>366</v>
      </c>
      <c r="M22" s="10" t="s">
        <v>367</v>
      </c>
      <c r="N22" s="10" t="s">
        <v>368</v>
      </c>
      <c r="O22" s="10" t="s">
        <v>369</v>
      </c>
      <c r="P22" s="11" t="n">
        <v>250000</v>
      </c>
      <c r="Q22" s="10" t="s">
        <v>420</v>
      </c>
      <c r="R22" s="10" t="str">
        <f aca="false">VLOOKUP(Q22,DB_ZONE_OMOGENEE!A37:D347,3)</f>
        <v>ZONA 3</v>
      </c>
      <c r="S22" s="10"/>
      <c r="T22" s="10" t="s">
        <v>384</v>
      </c>
      <c r="U22" s="10" t="s">
        <v>385</v>
      </c>
    </row>
    <row r="23" s="1" customFormat="true" ht="12.8" hidden="true" customHeight="false" outlineLevel="0" collapsed="false">
      <c r="A23" s="10" t="s">
        <v>480</v>
      </c>
      <c r="B23" s="10" t="s">
        <v>358</v>
      </c>
      <c r="C23" s="10" t="s">
        <v>469</v>
      </c>
      <c r="D23" s="10" t="s">
        <v>481</v>
      </c>
      <c r="E23" s="10" t="s">
        <v>482</v>
      </c>
      <c r="F23" s="10" t="s">
        <v>469</v>
      </c>
      <c r="G23" s="10" t="s">
        <v>469</v>
      </c>
      <c r="H23" s="10" t="s">
        <v>469</v>
      </c>
      <c r="I23" s="10" t="s">
        <v>469</v>
      </c>
      <c r="J23" s="10" t="s">
        <v>435</v>
      </c>
      <c r="K23" s="6" t="s">
        <v>381</v>
      </c>
      <c r="L23" s="10" t="s">
        <v>366</v>
      </c>
      <c r="M23" s="10" t="s">
        <v>367</v>
      </c>
      <c r="N23" s="10" t="s">
        <v>368</v>
      </c>
      <c r="O23" s="10" t="s">
        <v>369</v>
      </c>
      <c r="P23" s="11" t="n">
        <v>100000</v>
      </c>
      <c r="Q23" s="10" t="s">
        <v>420</v>
      </c>
      <c r="R23" s="10" t="str">
        <f aca="false">VLOOKUP(Q23,DB_ZONE_OMOGENEE!A38:D348,3)</f>
        <v>ZONA 3</v>
      </c>
      <c r="S23" s="10"/>
      <c r="T23" s="10" t="s">
        <v>384</v>
      </c>
      <c r="U23" s="10" t="s">
        <v>385</v>
      </c>
    </row>
    <row r="24" s="1" customFormat="true" ht="12.8" hidden="true" customHeight="false" outlineLevel="0" collapsed="false">
      <c r="A24" s="10" t="s">
        <v>483</v>
      </c>
      <c r="B24" s="10" t="s">
        <v>358</v>
      </c>
      <c r="C24" s="10" t="s">
        <v>469</v>
      </c>
      <c r="D24" s="10" t="s">
        <v>484</v>
      </c>
      <c r="E24" s="10" t="s">
        <v>485</v>
      </c>
      <c r="F24" s="10" t="s">
        <v>469</v>
      </c>
      <c r="G24" s="10" t="s">
        <v>469</v>
      </c>
      <c r="H24" s="10" t="s">
        <v>469</v>
      </c>
      <c r="I24" s="10" t="s">
        <v>469</v>
      </c>
      <c r="J24" s="10" t="s">
        <v>435</v>
      </c>
      <c r="K24" s="6" t="s">
        <v>381</v>
      </c>
      <c r="L24" s="10" t="s">
        <v>366</v>
      </c>
      <c r="M24" s="10" t="s">
        <v>367</v>
      </c>
      <c r="N24" s="10" t="s">
        <v>368</v>
      </c>
      <c r="O24" s="10" t="s">
        <v>369</v>
      </c>
      <c r="P24" s="11" t="n">
        <v>255000</v>
      </c>
      <c r="Q24" s="10" t="s">
        <v>486</v>
      </c>
      <c r="R24" s="10" t="str">
        <f aca="false">VLOOKUP(Q24,DB_ZONE_OMOGENEE!A39:D349,3)</f>
        <v>ZONA 3</v>
      </c>
      <c r="S24" s="10"/>
      <c r="T24" s="10" t="s">
        <v>384</v>
      </c>
      <c r="U24" s="10" t="s">
        <v>385</v>
      </c>
    </row>
    <row r="25" s="1" customFormat="true" ht="12.8" hidden="true" customHeight="false" outlineLevel="0" collapsed="false">
      <c r="A25" s="10" t="s">
        <v>487</v>
      </c>
      <c r="B25" s="10" t="s">
        <v>408</v>
      </c>
      <c r="C25" s="10" t="s">
        <v>408</v>
      </c>
      <c r="D25" s="10" t="s">
        <v>488</v>
      </c>
      <c r="E25" s="10" t="s">
        <v>489</v>
      </c>
      <c r="F25" s="10" t="s">
        <v>376</v>
      </c>
      <c r="G25" s="10" t="s">
        <v>411</v>
      </c>
      <c r="H25" s="10" t="s">
        <v>378</v>
      </c>
      <c r="I25" s="10" t="s">
        <v>394</v>
      </c>
      <c r="J25" s="10" t="s">
        <v>380</v>
      </c>
      <c r="K25" s="6" t="s">
        <v>381</v>
      </c>
      <c r="L25" s="10" t="s">
        <v>366</v>
      </c>
      <c r="M25" s="10" t="s">
        <v>367</v>
      </c>
      <c r="N25" s="10" t="s">
        <v>368</v>
      </c>
      <c r="O25" s="10" t="s">
        <v>369</v>
      </c>
      <c r="P25" s="11" t="n">
        <v>300000</v>
      </c>
      <c r="Q25" s="10" t="s">
        <v>389</v>
      </c>
      <c r="R25" s="10" t="str">
        <f aca="false">VLOOKUP(Q25,DB_ZONE_OMOGENEE!A40:D350,3)</f>
        <v>ZONA 11</v>
      </c>
      <c r="S25" s="10"/>
      <c r="T25" s="10" t="s">
        <v>384</v>
      </c>
      <c r="U25" s="10" t="s">
        <v>385</v>
      </c>
    </row>
    <row r="26" s="1" customFormat="true" ht="12.8" hidden="true" customHeight="false" outlineLevel="0" collapsed="false">
      <c r="A26" s="10" t="s">
        <v>490</v>
      </c>
      <c r="B26" s="10" t="s">
        <v>358</v>
      </c>
      <c r="C26" s="10" t="s">
        <v>358</v>
      </c>
      <c r="D26" s="10" t="s">
        <v>491</v>
      </c>
      <c r="E26" s="10" t="s">
        <v>492</v>
      </c>
      <c r="F26" s="10" t="s">
        <v>376</v>
      </c>
      <c r="G26" s="10" t="s">
        <v>377</v>
      </c>
      <c r="H26" s="10" t="s">
        <v>378</v>
      </c>
      <c r="I26" s="10" t="s">
        <v>493</v>
      </c>
      <c r="J26" s="10" t="s">
        <v>395</v>
      </c>
      <c r="K26" s="6" t="s">
        <v>381</v>
      </c>
      <c r="L26" s="10" t="s">
        <v>366</v>
      </c>
      <c r="M26" s="10" t="s">
        <v>367</v>
      </c>
      <c r="N26" s="10" t="s">
        <v>368</v>
      </c>
      <c r="O26" s="10" t="s">
        <v>369</v>
      </c>
      <c r="P26" s="11" t="n">
        <v>180000</v>
      </c>
      <c r="Q26" s="10" t="s">
        <v>420</v>
      </c>
      <c r="R26" s="10" t="str">
        <f aca="false">VLOOKUP(Q26,DB_ZONE_OMOGENEE!A41:D351,3)</f>
        <v>ZONA 3</v>
      </c>
      <c r="S26" s="10"/>
      <c r="T26" s="10" t="s">
        <v>384</v>
      </c>
      <c r="U26" s="10" t="s">
        <v>385</v>
      </c>
    </row>
    <row r="27" s="1" customFormat="true" ht="12.8" hidden="true" customHeight="false" outlineLevel="0" collapsed="false">
      <c r="A27" s="10" t="s">
        <v>494</v>
      </c>
      <c r="B27" s="10" t="s">
        <v>495</v>
      </c>
      <c r="C27" s="10" t="s">
        <v>495</v>
      </c>
      <c r="D27" s="10" t="s">
        <v>496</v>
      </c>
      <c r="E27" s="10" t="s">
        <v>492</v>
      </c>
      <c r="F27" s="10" t="s">
        <v>376</v>
      </c>
      <c r="G27" s="10" t="s">
        <v>497</v>
      </c>
      <c r="H27" s="10" t="s">
        <v>378</v>
      </c>
      <c r="I27" s="10" t="s">
        <v>493</v>
      </c>
      <c r="J27" s="10" t="s">
        <v>395</v>
      </c>
      <c r="K27" s="6" t="s">
        <v>381</v>
      </c>
      <c r="L27" s="10" t="s">
        <v>366</v>
      </c>
      <c r="M27" s="10" t="s">
        <v>367</v>
      </c>
      <c r="N27" s="10" t="s">
        <v>368</v>
      </c>
      <c r="O27" s="10" t="s">
        <v>369</v>
      </c>
      <c r="P27" s="11" t="n">
        <v>50000</v>
      </c>
      <c r="Q27" s="10" t="s">
        <v>396</v>
      </c>
      <c r="R27" s="10" t="str">
        <f aca="false">VLOOKUP(Q27,DB_ZONE_OMOGENEE!A42:D352,3)</f>
        <v>ZONA 3</v>
      </c>
      <c r="S27" s="10"/>
      <c r="T27" s="10" t="s">
        <v>384</v>
      </c>
      <c r="U27" s="10" t="s">
        <v>385</v>
      </c>
    </row>
    <row r="28" s="1" customFormat="true" ht="12.8" hidden="true" customHeight="false" outlineLevel="0" collapsed="false">
      <c r="A28" s="10" t="s">
        <v>498</v>
      </c>
      <c r="B28" s="10" t="s">
        <v>408</v>
      </c>
      <c r="C28" s="10" t="s">
        <v>408</v>
      </c>
      <c r="D28" s="10" t="s">
        <v>499</v>
      </c>
      <c r="E28" s="10" t="s">
        <v>492</v>
      </c>
      <c r="F28" s="10" t="s">
        <v>376</v>
      </c>
      <c r="G28" s="10" t="s">
        <v>411</v>
      </c>
      <c r="H28" s="10" t="s">
        <v>378</v>
      </c>
      <c r="I28" s="10" t="s">
        <v>394</v>
      </c>
      <c r="J28" s="10" t="s">
        <v>435</v>
      </c>
      <c r="K28" s="6" t="s">
        <v>381</v>
      </c>
      <c r="L28" s="10" t="s">
        <v>366</v>
      </c>
      <c r="M28" s="10" t="s">
        <v>367</v>
      </c>
      <c r="N28" s="10" t="s">
        <v>368</v>
      </c>
      <c r="O28" s="10" t="s">
        <v>369</v>
      </c>
      <c r="P28" s="11" t="n">
        <v>346000</v>
      </c>
      <c r="Q28" s="10" t="s">
        <v>389</v>
      </c>
      <c r="R28" s="10" t="str">
        <f aca="false">VLOOKUP(Q28,DB_ZONE_OMOGENEE!A43:D353,3)</f>
        <v>ZONA 11</v>
      </c>
      <c r="S28" s="10"/>
      <c r="T28" s="10" t="s">
        <v>437</v>
      </c>
      <c r="U28" s="10" t="s">
        <v>438</v>
      </c>
    </row>
    <row r="29" s="1" customFormat="true" ht="12.8" hidden="true" customHeight="false" outlineLevel="0" collapsed="false">
      <c r="A29" s="10" t="s">
        <v>500</v>
      </c>
      <c r="B29" s="10" t="s">
        <v>428</v>
      </c>
      <c r="C29" s="10" t="s">
        <v>428</v>
      </c>
      <c r="D29" s="10" t="s">
        <v>501</v>
      </c>
      <c r="E29" s="10" t="s">
        <v>502</v>
      </c>
      <c r="F29" s="10" t="s">
        <v>376</v>
      </c>
      <c r="G29" s="10" t="s">
        <v>377</v>
      </c>
      <c r="H29" s="10" t="s">
        <v>378</v>
      </c>
      <c r="I29" s="10" t="s">
        <v>493</v>
      </c>
      <c r="J29" s="10" t="s">
        <v>395</v>
      </c>
      <c r="K29" s="6" t="s">
        <v>381</v>
      </c>
      <c r="L29" s="10" t="s">
        <v>366</v>
      </c>
      <c r="M29" s="10" t="s">
        <v>367</v>
      </c>
      <c r="N29" s="10" t="s">
        <v>368</v>
      </c>
      <c r="O29" s="10" t="s">
        <v>369</v>
      </c>
      <c r="P29" s="11" t="n">
        <v>70000</v>
      </c>
      <c r="Q29" s="10" t="s">
        <v>436</v>
      </c>
      <c r="R29" s="10" t="s">
        <v>39</v>
      </c>
      <c r="S29" s="10" t="s">
        <v>404</v>
      </c>
      <c r="T29" s="10" t="s">
        <v>405</v>
      </c>
      <c r="U29" s="10" t="s">
        <v>460</v>
      </c>
    </row>
    <row r="30" s="1" customFormat="true" ht="12.8" hidden="true" customHeight="false" outlineLevel="0" collapsed="false">
      <c r="A30" s="10" t="s">
        <v>503</v>
      </c>
      <c r="B30" s="10" t="s">
        <v>358</v>
      </c>
      <c r="C30" s="10" t="s">
        <v>358</v>
      </c>
      <c r="D30" s="10" t="s">
        <v>504</v>
      </c>
      <c r="E30" s="10" t="s">
        <v>505</v>
      </c>
      <c r="F30" s="10" t="s">
        <v>376</v>
      </c>
      <c r="G30" s="10" t="s">
        <v>432</v>
      </c>
      <c r="H30" s="10" t="s">
        <v>378</v>
      </c>
      <c r="I30" s="10" t="s">
        <v>448</v>
      </c>
      <c r="J30" s="10" t="s">
        <v>395</v>
      </c>
      <c r="K30" s="6" t="s">
        <v>381</v>
      </c>
      <c r="L30" s="10" t="s">
        <v>366</v>
      </c>
      <c r="M30" s="10" t="s">
        <v>367</v>
      </c>
      <c r="N30" s="10" t="s">
        <v>368</v>
      </c>
      <c r="O30" s="10" t="s">
        <v>369</v>
      </c>
      <c r="P30" s="11" t="n">
        <v>400000</v>
      </c>
      <c r="Q30" s="10" t="s">
        <v>420</v>
      </c>
      <c r="R30" s="10" t="str">
        <f aca="false">VLOOKUP(Q30,DB_ZONE_OMOGENEE!A45:D355,3)</f>
        <v>ZONA 3</v>
      </c>
      <c r="S30" s="10"/>
      <c r="T30" s="10" t="s">
        <v>384</v>
      </c>
      <c r="U30" s="10" t="s">
        <v>385</v>
      </c>
    </row>
    <row r="31" s="1" customFormat="true" ht="12.8" hidden="true" customHeight="false" outlineLevel="0" collapsed="false">
      <c r="A31" s="10" t="s">
        <v>506</v>
      </c>
      <c r="B31" s="10" t="s">
        <v>358</v>
      </c>
      <c r="C31" s="10" t="s">
        <v>358</v>
      </c>
      <c r="D31" s="10" t="s">
        <v>507</v>
      </c>
      <c r="E31" s="10" t="s">
        <v>508</v>
      </c>
      <c r="F31" s="10" t="s">
        <v>376</v>
      </c>
      <c r="G31" s="10" t="s">
        <v>377</v>
      </c>
      <c r="H31" s="10" t="s">
        <v>378</v>
      </c>
      <c r="I31" s="10" t="s">
        <v>448</v>
      </c>
      <c r="J31" s="10" t="s">
        <v>435</v>
      </c>
      <c r="K31" s="6" t="s">
        <v>381</v>
      </c>
      <c r="L31" s="10" t="s">
        <v>366</v>
      </c>
      <c r="M31" s="10" t="s">
        <v>367</v>
      </c>
      <c r="N31" s="10" t="s">
        <v>368</v>
      </c>
      <c r="O31" s="10" t="s">
        <v>369</v>
      </c>
      <c r="P31" s="11" t="n">
        <v>271995.73</v>
      </c>
      <c r="Q31" s="10" t="s">
        <v>420</v>
      </c>
      <c r="R31" s="10" t="str">
        <f aca="false">VLOOKUP(Q31,DB_ZONE_OMOGENEE!A46:D356,3)</f>
        <v>ZONA 3</v>
      </c>
      <c r="S31" s="10"/>
      <c r="T31" s="10" t="s">
        <v>384</v>
      </c>
      <c r="U31" s="10" t="s">
        <v>385</v>
      </c>
    </row>
    <row r="32" s="1" customFormat="true" ht="12.8" hidden="true" customHeight="false" outlineLevel="0" collapsed="false">
      <c r="A32" s="10" t="s">
        <v>509</v>
      </c>
      <c r="B32" s="10" t="s">
        <v>495</v>
      </c>
      <c r="C32" s="10" t="s">
        <v>495</v>
      </c>
      <c r="D32" s="10" t="s">
        <v>510</v>
      </c>
      <c r="E32" s="10" t="s">
        <v>511</v>
      </c>
      <c r="F32" s="10" t="s">
        <v>431</v>
      </c>
      <c r="G32" s="10" t="s">
        <v>377</v>
      </c>
      <c r="H32" s="10" t="s">
        <v>433</v>
      </c>
      <c r="I32" s="10" t="s">
        <v>434</v>
      </c>
      <c r="J32" s="10" t="s">
        <v>435</v>
      </c>
      <c r="K32" s="6" t="s">
        <v>381</v>
      </c>
      <c r="L32" s="10" t="s">
        <v>366</v>
      </c>
      <c r="M32" s="10" t="s">
        <v>367</v>
      </c>
      <c r="N32" s="10" t="s">
        <v>368</v>
      </c>
      <c r="O32" s="10" t="s">
        <v>369</v>
      </c>
      <c r="P32" s="11" t="n">
        <v>2000000</v>
      </c>
      <c r="Q32" s="10" t="s">
        <v>396</v>
      </c>
      <c r="R32" s="10" t="str">
        <f aca="false">VLOOKUP(Q32,DB_ZONE_OMOGENEE!A47:D357,3)</f>
        <v>ZONA 3</v>
      </c>
      <c r="S32" s="10" t="s">
        <v>390</v>
      </c>
      <c r="T32" s="10" t="s">
        <v>384</v>
      </c>
      <c r="U32" s="10" t="s">
        <v>385</v>
      </c>
    </row>
    <row r="33" s="1" customFormat="true" ht="12.8" hidden="true" customHeight="false" outlineLevel="0" collapsed="false">
      <c r="A33" s="10" t="s">
        <v>512</v>
      </c>
      <c r="B33" s="10" t="s">
        <v>428</v>
      </c>
      <c r="C33" s="10" t="s">
        <v>428</v>
      </c>
      <c r="D33" s="10" t="s">
        <v>513</v>
      </c>
      <c r="E33" s="10" t="s">
        <v>514</v>
      </c>
      <c r="F33" s="10" t="s">
        <v>376</v>
      </c>
      <c r="G33" s="10" t="s">
        <v>377</v>
      </c>
      <c r="H33" s="10" t="s">
        <v>378</v>
      </c>
      <c r="I33" s="10" t="s">
        <v>448</v>
      </c>
      <c r="J33" s="10" t="s">
        <v>449</v>
      </c>
      <c r="K33" s="6" t="s">
        <v>381</v>
      </c>
      <c r="L33" s="10" t="s">
        <v>366</v>
      </c>
      <c r="M33" s="10" t="s">
        <v>367</v>
      </c>
      <c r="N33" s="10" t="s">
        <v>368</v>
      </c>
      <c r="O33" s="10" t="s">
        <v>369</v>
      </c>
      <c r="P33" s="11" t="n">
        <v>240000</v>
      </c>
      <c r="Q33" s="10" t="s">
        <v>436</v>
      </c>
      <c r="R33" s="10" t="s">
        <v>39</v>
      </c>
      <c r="S33" s="10" t="s">
        <v>404</v>
      </c>
      <c r="T33" s="10" t="s">
        <v>437</v>
      </c>
      <c r="U33" s="10" t="s">
        <v>438</v>
      </c>
    </row>
    <row r="34" s="1" customFormat="true" ht="12.8" hidden="true" customHeight="false" outlineLevel="0" collapsed="false">
      <c r="A34" s="10" t="s">
        <v>515</v>
      </c>
      <c r="B34" s="10" t="s">
        <v>373</v>
      </c>
      <c r="C34" s="10" t="s">
        <v>373</v>
      </c>
      <c r="D34" s="10" t="s">
        <v>516</v>
      </c>
      <c r="E34" s="10" t="s">
        <v>517</v>
      </c>
      <c r="F34" s="10" t="s">
        <v>376</v>
      </c>
      <c r="G34" s="10" t="s">
        <v>377</v>
      </c>
      <c r="H34" s="10" t="s">
        <v>378</v>
      </c>
      <c r="I34" s="10" t="s">
        <v>394</v>
      </c>
      <c r="J34" s="10" t="s">
        <v>395</v>
      </c>
      <c r="K34" s="6" t="s">
        <v>381</v>
      </c>
      <c r="L34" s="10" t="s">
        <v>366</v>
      </c>
      <c r="M34" s="10" t="s">
        <v>367</v>
      </c>
      <c r="N34" s="10" t="s">
        <v>368</v>
      </c>
      <c r="O34" s="10" t="s">
        <v>369</v>
      </c>
      <c r="P34" s="11" t="n">
        <v>250000</v>
      </c>
      <c r="Q34" s="10" t="s">
        <v>389</v>
      </c>
      <c r="R34" s="10" t="str">
        <f aca="false">VLOOKUP(Q34,DB_ZONE_OMOGENEE!A49:D359,3)</f>
        <v>ZONA 11</v>
      </c>
      <c r="S34" s="10" t="s">
        <v>390</v>
      </c>
      <c r="T34" s="10" t="s">
        <v>384</v>
      </c>
      <c r="U34" s="10" t="s">
        <v>385</v>
      </c>
    </row>
    <row r="35" s="1" customFormat="true" ht="12.8" hidden="true" customHeight="false" outlineLevel="0" collapsed="false">
      <c r="A35" s="10" t="s">
        <v>518</v>
      </c>
      <c r="B35" s="10" t="s">
        <v>495</v>
      </c>
      <c r="C35" s="10" t="s">
        <v>495</v>
      </c>
      <c r="D35" s="10" t="s">
        <v>519</v>
      </c>
      <c r="E35" s="10" t="s">
        <v>520</v>
      </c>
      <c r="F35" s="10" t="s">
        <v>431</v>
      </c>
      <c r="G35" s="10" t="s">
        <v>377</v>
      </c>
      <c r="H35" s="10" t="s">
        <v>433</v>
      </c>
      <c r="I35" s="10" t="s">
        <v>434</v>
      </c>
      <c r="J35" s="10" t="s">
        <v>435</v>
      </c>
      <c r="K35" s="6" t="s">
        <v>381</v>
      </c>
      <c r="L35" s="10" t="s">
        <v>366</v>
      </c>
      <c r="M35" s="10" t="s">
        <v>367</v>
      </c>
      <c r="N35" s="10" t="s">
        <v>368</v>
      </c>
      <c r="O35" s="10" t="s">
        <v>369</v>
      </c>
      <c r="P35" s="11" t="n">
        <v>300000</v>
      </c>
      <c r="Q35" s="10" t="s">
        <v>396</v>
      </c>
      <c r="R35" s="10" t="str">
        <f aca="false">VLOOKUP(Q35,DB_ZONE_OMOGENEE!A50:D360,3)</f>
        <v>ZONA 3</v>
      </c>
      <c r="S35" s="10" t="s">
        <v>521</v>
      </c>
      <c r="T35" s="10" t="s">
        <v>384</v>
      </c>
      <c r="U35" s="10" t="s">
        <v>385</v>
      </c>
    </row>
    <row r="36" s="1" customFormat="true" ht="12.8" hidden="true" customHeight="false" outlineLevel="0" collapsed="false">
      <c r="A36" s="10" t="s">
        <v>522</v>
      </c>
      <c r="B36" s="10" t="s">
        <v>523</v>
      </c>
      <c r="C36" s="10" t="s">
        <v>469</v>
      </c>
      <c r="D36" s="10" t="s">
        <v>524</v>
      </c>
      <c r="E36" s="10" t="s">
        <v>489</v>
      </c>
      <c r="F36" s="10" t="s">
        <v>469</v>
      </c>
      <c r="G36" s="10" t="s">
        <v>469</v>
      </c>
      <c r="H36" s="10" t="s">
        <v>469</v>
      </c>
      <c r="I36" s="10" t="s">
        <v>469</v>
      </c>
      <c r="J36" s="10" t="s">
        <v>435</v>
      </c>
      <c r="K36" s="6" t="s">
        <v>381</v>
      </c>
      <c r="L36" s="10" t="s">
        <v>366</v>
      </c>
      <c r="M36" s="10" t="s">
        <v>367</v>
      </c>
      <c r="N36" s="10" t="s">
        <v>368</v>
      </c>
      <c r="O36" s="10" t="s">
        <v>369</v>
      </c>
      <c r="P36" s="11" t="n">
        <v>25000</v>
      </c>
      <c r="Q36" s="10" t="s">
        <v>525</v>
      </c>
      <c r="R36" s="10" t="str">
        <f aca="false">VLOOKUP(Q36,DB_ZONE_OMOGENEE!A51:D361,3)</f>
        <v>ZONA 7</v>
      </c>
      <c r="S36" s="10"/>
      <c r="T36" s="10" t="s">
        <v>384</v>
      </c>
      <c r="U36" s="10" t="s">
        <v>385</v>
      </c>
    </row>
    <row r="37" s="1" customFormat="true" ht="12.8" hidden="true" customHeight="false" outlineLevel="0" collapsed="false">
      <c r="A37" s="10" t="s">
        <v>526</v>
      </c>
      <c r="B37" s="10" t="s">
        <v>358</v>
      </c>
      <c r="C37" s="10" t="s">
        <v>358</v>
      </c>
      <c r="D37" s="10" t="s">
        <v>527</v>
      </c>
      <c r="E37" s="10" t="s">
        <v>528</v>
      </c>
      <c r="F37" s="10" t="s">
        <v>376</v>
      </c>
      <c r="G37" s="10" t="s">
        <v>377</v>
      </c>
      <c r="H37" s="10" t="s">
        <v>378</v>
      </c>
      <c r="I37" s="10" t="s">
        <v>448</v>
      </c>
      <c r="J37" s="10" t="s">
        <v>435</v>
      </c>
      <c r="K37" s="6" t="s">
        <v>381</v>
      </c>
      <c r="L37" s="10" t="s">
        <v>366</v>
      </c>
      <c r="M37" s="10" t="s">
        <v>367</v>
      </c>
      <c r="N37" s="10" t="s">
        <v>368</v>
      </c>
      <c r="O37" s="10" t="s">
        <v>369</v>
      </c>
      <c r="P37" s="11" t="n">
        <v>250000</v>
      </c>
      <c r="Q37" s="10" t="s">
        <v>420</v>
      </c>
      <c r="R37" s="10" t="str">
        <f aca="false">VLOOKUP(Q37,DB_ZONE_OMOGENEE!A52:D362,3)</f>
        <v>ZONA 3</v>
      </c>
      <c r="S37" s="10" t="s">
        <v>390</v>
      </c>
      <c r="T37" s="10" t="s">
        <v>384</v>
      </c>
      <c r="U37" s="10" t="s">
        <v>385</v>
      </c>
    </row>
    <row r="38" s="1" customFormat="true" ht="12.8" hidden="true" customHeight="false" outlineLevel="0" collapsed="false">
      <c r="A38" s="10" t="s">
        <v>529</v>
      </c>
      <c r="B38" s="10" t="s">
        <v>530</v>
      </c>
      <c r="C38" s="10" t="s">
        <v>530</v>
      </c>
      <c r="D38" s="10" t="s">
        <v>531</v>
      </c>
      <c r="E38" s="10" t="s">
        <v>532</v>
      </c>
      <c r="F38" s="10" t="s">
        <v>376</v>
      </c>
      <c r="G38" s="10" t="s">
        <v>533</v>
      </c>
      <c r="H38" s="10" t="s">
        <v>378</v>
      </c>
      <c r="I38" s="10" t="s">
        <v>394</v>
      </c>
      <c r="J38" s="10" t="s">
        <v>395</v>
      </c>
      <c r="K38" s="6" t="s">
        <v>534</v>
      </c>
      <c r="L38" s="10" t="s">
        <v>366</v>
      </c>
      <c r="M38" s="10" t="s">
        <v>367</v>
      </c>
      <c r="N38" s="10" t="s">
        <v>368</v>
      </c>
      <c r="O38" s="10" t="s">
        <v>369</v>
      </c>
      <c r="P38" s="11" t="n">
        <v>617622.58</v>
      </c>
      <c r="Q38" s="10" t="s">
        <v>535</v>
      </c>
      <c r="R38" s="10" t="str">
        <f aca="false">VLOOKUP(Q38,DB_ZONE_OMOGENEE!A1:D311,3)</f>
        <v>ZONA 4</v>
      </c>
      <c r="S38" s="10"/>
      <c r="T38" s="10" t="s">
        <v>384</v>
      </c>
      <c r="U38" s="10" t="s">
        <v>385</v>
      </c>
    </row>
    <row r="39" s="1" customFormat="true" ht="12.8" hidden="true" customHeight="false" outlineLevel="0" collapsed="false">
      <c r="A39" s="10" t="s">
        <v>536</v>
      </c>
      <c r="B39" s="10" t="s">
        <v>537</v>
      </c>
      <c r="C39" s="10" t="s">
        <v>537</v>
      </c>
      <c r="D39" s="10" t="s">
        <v>538</v>
      </c>
      <c r="E39" s="10" t="s">
        <v>539</v>
      </c>
      <c r="F39" s="10" t="s">
        <v>376</v>
      </c>
      <c r="G39" s="10" t="s">
        <v>377</v>
      </c>
      <c r="H39" s="10" t="s">
        <v>378</v>
      </c>
      <c r="I39" s="10" t="s">
        <v>394</v>
      </c>
      <c r="J39" s="10" t="s">
        <v>449</v>
      </c>
      <c r="K39" s="6" t="s">
        <v>534</v>
      </c>
      <c r="L39" s="10" t="s">
        <v>366</v>
      </c>
      <c r="M39" s="10" t="s">
        <v>367</v>
      </c>
      <c r="N39" s="10" t="s">
        <v>368</v>
      </c>
      <c r="O39" s="10" t="s">
        <v>369</v>
      </c>
      <c r="P39" s="11" t="n">
        <v>942000</v>
      </c>
      <c r="Q39" s="10" t="s">
        <v>540</v>
      </c>
      <c r="R39" s="10" t="str">
        <f aca="false">VLOOKUP(Q39,DB_ZONE_OMOGENEE!A3:D313,3)</f>
        <v>ZONA 2</v>
      </c>
      <c r="S39" s="10"/>
      <c r="T39" s="10" t="s">
        <v>384</v>
      </c>
      <c r="U39" s="10" t="s">
        <v>385</v>
      </c>
    </row>
    <row r="40" s="1" customFormat="true" ht="12.8" hidden="true" customHeight="false" outlineLevel="0" collapsed="false">
      <c r="A40" s="10" t="s">
        <v>541</v>
      </c>
      <c r="B40" s="10" t="s">
        <v>537</v>
      </c>
      <c r="C40" s="10" t="s">
        <v>537</v>
      </c>
      <c r="D40" s="10" t="s">
        <v>542</v>
      </c>
      <c r="E40" s="10" t="s">
        <v>543</v>
      </c>
      <c r="F40" s="10" t="s">
        <v>376</v>
      </c>
      <c r="G40" s="10" t="s">
        <v>419</v>
      </c>
      <c r="H40" s="10" t="s">
        <v>378</v>
      </c>
      <c r="I40" s="10" t="s">
        <v>493</v>
      </c>
      <c r="J40" s="10" t="s">
        <v>380</v>
      </c>
      <c r="K40" s="6" t="s">
        <v>534</v>
      </c>
      <c r="L40" s="10" t="s">
        <v>366</v>
      </c>
      <c r="M40" s="10" t="s">
        <v>367</v>
      </c>
      <c r="N40" s="10" t="s">
        <v>368</v>
      </c>
      <c r="O40" s="10" t="s">
        <v>369</v>
      </c>
      <c r="P40" s="11" t="n">
        <v>699000</v>
      </c>
      <c r="Q40" s="10" t="s">
        <v>540</v>
      </c>
      <c r="R40" s="10" t="str">
        <f aca="false">VLOOKUP(Q40,DB_ZONE_OMOGENEE!A5:D315,3)</f>
        <v>ZONA 2</v>
      </c>
      <c r="S40" s="10"/>
      <c r="T40" s="10" t="s">
        <v>384</v>
      </c>
      <c r="U40" s="10" t="s">
        <v>385</v>
      </c>
    </row>
    <row r="41" s="1" customFormat="true" ht="12.8" hidden="true" customHeight="false" outlineLevel="0" collapsed="false">
      <c r="A41" s="10" t="s">
        <v>544</v>
      </c>
      <c r="B41" s="10" t="s">
        <v>537</v>
      </c>
      <c r="C41" s="10" t="s">
        <v>537</v>
      </c>
      <c r="D41" s="10" t="s">
        <v>545</v>
      </c>
      <c r="E41" s="10" t="s">
        <v>546</v>
      </c>
      <c r="F41" s="10" t="s">
        <v>376</v>
      </c>
      <c r="G41" s="10" t="s">
        <v>419</v>
      </c>
      <c r="H41" s="10" t="s">
        <v>378</v>
      </c>
      <c r="I41" s="10" t="s">
        <v>379</v>
      </c>
      <c r="J41" s="10" t="s">
        <v>402</v>
      </c>
      <c r="K41" s="6" t="s">
        <v>534</v>
      </c>
      <c r="L41" s="10" t="s">
        <v>366</v>
      </c>
      <c r="M41" s="10" t="s">
        <v>367</v>
      </c>
      <c r="N41" s="10" t="s">
        <v>368</v>
      </c>
      <c r="O41" s="10" t="s">
        <v>369</v>
      </c>
      <c r="P41" s="11" t="n">
        <v>1345000</v>
      </c>
      <c r="Q41" s="10" t="s">
        <v>540</v>
      </c>
      <c r="R41" s="10" t="str">
        <f aca="false">VLOOKUP(Q41,DB_ZONE_OMOGENEE!A7:D317,3)</f>
        <v>ZONA 2</v>
      </c>
      <c r="S41" s="10"/>
      <c r="T41" s="10" t="s">
        <v>384</v>
      </c>
      <c r="U41" s="10" t="s">
        <v>385</v>
      </c>
    </row>
    <row r="42" s="1" customFormat="true" ht="12.8" hidden="true" customHeight="false" outlineLevel="0" collapsed="false">
      <c r="A42" s="10" t="s">
        <v>547</v>
      </c>
      <c r="B42" s="10" t="s">
        <v>537</v>
      </c>
      <c r="C42" s="10" t="s">
        <v>537</v>
      </c>
      <c r="D42" s="10" t="s">
        <v>548</v>
      </c>
      <c r="E42" s="10" t="s">
        <v>549</v>
      </c>
      <c r="F42" s="10" t="s">
        <v>376</v>
      </c>
      <c r="G42" s="10" t="s">
        <v>419</v>
      </c>
      <c r="H42" s="10" t="s">
        <v>378</v>
      </c>
      <c r="I42" s="10" t="s">
        <v>379</v>
      </c>
      <c r="J42" s="10" t="s">
        <v>395</v>
      </c>
      <c r="K42" s="6" t="s">
        <v>534</v>
      </c>
      <c r="L42" s="10" t="s">
        <v>366</v>
      </c>
      <c r="M42" s="10" t="s">
        <v>367</v>
      </c>
      <c r="N42" s="10" t="s">
        <v>368</v>
      </c>
      <c r="O42" s="10" t="s">
        <v>369</v>
      </c>
      <c r="P42" s="11" t="n">
        <v>3300000</v>
      </c>
      <c r="Q42" s="10" t="s">
        <v>540</v>
      </c>
      <c r="R42" s="10" t="str">
        <f aca="false">VLOOKUP(Q42,DB_ZONE_OMOGENEE!A9:D319,3)</f>
        <v>ZONA 2</v>
      </c>
      <c r="S42" s="10"/>
      <c r="T42" s="10" t="s">
        <v>384</v>
      </c>
      <c r="U42" s="10" t="s">
        <v>385</v>
      </c>
    </row>
    <row r="43" s="1" customFormat="true" ht="12.8" hidden="true" customHeight="false" outlineLevel="0" collapsed="false">
      <c r="A43" s="10" t="s">
        <v>550</v>
      </c>
      <c r="B43" s="10" t="s">
        <v>537</v>
      </c>
      <c r="C43" s="10" t="s">
        <v>537</v>
      </c>
      <c r="D43" s="10" t="s">
        <v>551</v>
      </c>
      <c r="E43" s="10" t="s">
        <v>552</v>
      </c>
      <c r="F43" s="10" t="s">
        <v>376</v>
      </c>
      <c r="G43" s="10" t="s">
        <v>419</v>
      </c>
      <c r="H43" s="10" t="s">
        <v>378</v>
      </c>
      <c r="I43" s="10" t="s">
        <v>379</v>
      </c>
      <c r="J43" s="10" t="s">
        <v>380</v>
      </c>
      <c r="K43" s="6" t="s">
        <v>534</v>
      </c>
      <c r="L43" s="10" t="s">
        <v>366</v>
      </c>
      <c r="M43" s="10" t="s">
        <v>367</v>
      </c>
      <c r="N43" s="10" t="s">
        <v>368</v>
      </c>
      <c r="O43" s="10" t="s">
        <v>369</v>
      </c>
      <c r="P43" s="11" t="n">
        <v>254000</v>
      </c>
      <c r="Q43" s="10" t="s">
        <v>540</v>
      </c>
      <c r="R43" s="10" t="str">
        <f aca="false">VLOOKUP(Q43,DB_ZONE_OMOGENEE!A11:D321,3)</f>
        <v>ZONA 2</v>
      </c>
      <c r="S43" s="10"/>
      <c r="T43" s="10" t="s">
        <v>384</v>
      </c>
      <c r="U43" s="10" t="s">
        <v>385</v>
      </c>
    </row>
    <row r="44" s="1" customFormat="true" ht="12.8" hidden="true" customHeight="false" outlineLevel="0" collapsed="false">
      <c r="A44" s="10" t="s">
        <v>553</v>
      </c>
      <c r="B44" s="10" t="s">
        <v>537</v>
      </c>
      <c r="C44" s="10" t="s">
        <v>537</v>
      </c>
      <c r="D44" s="10" t="s">
        <v>554</v>
      </c>
      <c r="E44" s="10" t="s">
        <v>555</v>
      </c>
      <c r="F44" s="10" t="s">
        <v>376</v>
      </c>
      <c r="G44" s="10" t="s">
        <v>432</v>
      </c>
      <c r="H44" s="10" t="s">
        <v>378</v>
      </c>
      <c r="I44" s="10" t="s">
        <v>394</v>
      </c>
      <c r="J44" s="10" t="s">
        <v>380</v>
      </c>
      <c r="K44" s="6" t="s">
        <v>534</v>
      </c>
      <c r="L44" s="10" t="s">
        <v>366</v>
      </c>
      <c r="M44" s="10" t="s">
        <v>367</v>
      </c>
      <c r="N44" s="10" t="s">
        <v>368</v>
      </c>
      <c r="O44" s="10" t="s">
        <v>369</v>
      </c>
      <c r="P44" s="11" t="n">
        <v>240000</v>
      </c>
      <c r="Q44" s="10" t="s">
        <v>540</v>
      </c>
      <c r="R44" s="10" t="str">
        <f aca="false">VLOOKUP(Q44,DB_ZONE_OMOGENEE!A13:D323,3)</f>
        <v>ZONA 2</v>
      </c>
      <c r="S44" s="10"/>
      <c r="T44" s="10" t="s">
        <v>384</v>
      </c>
      <c r="U44" s="10" t="s">
        <v>385</v>
      </c>
    </row>
    <row r="45" s="1" customFormat="true" ht="12.8" hidden="true" customHeight="false" outlineLevel="0" collapsed="false">
      <c r="A45" s="10" t="s">
        <v>556</v>
      </c>
      <c r="B45" s="10" t="s">
        <v>537</v>
      </c>
      <c r="C45" s="10" t="s">
        <v>537</v>
      </c>
      <c r="D45" s="10" t="s">
        <v>557</v>
      </c>
      <c r="E45" s="10" t="s">
        <v>558</v>
      </c>
      <c r="F45" s="10" t="s">
        <v>431</v>
      </c>
      <c r="G45" s="10" t="s">
        <v>559</v>
      </c>
      <c r="H45" s="10" t="s">
        <v>433</v>
      </c>
      <c r="I45" s="10" t="s">
        <v>434</v>
      </c>
      <c r="J45" s="10" t="s">
        <v>435</v>
      </c>
      <c r="K45" s="6" t="s">
        <v>534</v>
      </c>
      <c r="L45" s="10" t="s">
        <v>366</v>
      </c>
      <c r="M45" s="10" t="s">
        <v>367</v>
      </c>
      <c r="N45" s="10" t="s">
        <v>368</v>
      </c>
      <c r="O45" s="10" t="s">
        <v>369</v>
      </c>
      <c r="P45" s="11" t="n">
        <v>2209000</v>
      </c>
      <c r="Q45" s="10" t="s">
        <v>540</v>
      </c>
      <c r="R45" s="10" t="str">
        <f aca="false">VLOOKUP(Q45,DB_ZONE_OMOGENEE!A15:D325,3)</f>
        <v>ZONA 2</v>
      </c>
      <c r="S45" s="10"/>
      <c r="T45" s="10" t="s">
        <v>384</v>
      </c>
      <c r="U45" s="10" t="s">
        <v>385</v>
      </c>
    </row>
    <row r="46" s="1" customFormat="true" ht="12.8" hidden="false" customHeight="false" outlineLevel="0" collapsed="false">
      <c r="A46" s="10" t="s">
        <v>560</v>
      </c>
      <c r="B46" s="10" t="s">
        <v>561</v>
      </c>
      <c r="C46" s="10" t="s">
        <v>561</v>
      </c>
      <c r="D46" s="10" t="s">
        <v>562</v>
      </c>
      <c r="E46" s="10" t="s">
        <v>563</v>
      </c>
      <c r="F46" s="10" t="s">
        <v>431</v>
      </c>
      <c r="G46" s="10" t="s">
        <v>377</v>
      </c>
      <c r="H46" s="10" t="s">
        <v>433</v>
      </c>
      <c r="I46" s="10" t="s">
        <v>434</v>
      </c>
      <c r="J46" s="10" t="s">
        <v>435</v>
      </c>
      <c r="K46" s="6" t="s">
        <v>534</v>
      </c>
      <c r="L46" s="10" t="s">
        <v>366</v>
      </c>
      <c r="M46" s="10" t="s">
        <v>367</v>
      </c>
      <c r="N46" s="10" t="s">
        <v>368</v>
      </c>
      <c r="O46" s="10" t="s">
        <v>369</v>
      </c>
      <c r="P46" s="11" t="n">
        <v>400000</v>
      </c>
      <c r="Q46" s="10" t="s">
        <v>564</v>
      </c>
      <c r="R46" s="10" t="str">
        <f aca="false">VLOOKUP(Q46,DB_ZONE_OMOGENEE!A17:D327,3)</f>
        <v>ZONA 2</v>
      </c>
      <c r="S46" s="10"/>
      <c r="T46" s="10" t="s">
        <v>437</v>
      </c>
      <c r="U46" s="10" t="s">
        <v>438</v>
      </c>
    </row>
    <row r="47" s="1" customFormat="true" ht="12.8" hidden="false" customHeight="false" outlineLevel="0" collapsed="false">
      <c r="A47" s="10" t="s">
        <v>565</v>
      </c>
      <c r="B47" s="10" t="s">
        <v>561</v>
      </c>
      <c r="C47" s="10" t="s">
        <v>561</v>
      </c>
      <c r="D47" s="10" t="s">
        <v>566</v>
      </c>
      <c r="E47" s="10" t="s">
        <v>567</v>
      </c>
      <c r="F47" s="10" t="s">
        <v>431</v>
      </c>
      <c r="G47" s="10" t="s">
        <v>432</v>
      </c>
      <c r="H47" s="10" t="s">
        <v>433</v>
      </c>
      <c r="I47" s="10" t="s">
        <v>434</v>
      </c>
      <c r="J47" s="10" t="s">
        <v>435</v>
      </c>
      <c r="K47" s="6" t="s">
        <v>534</v>
      </c>
      <c r="L47" s="10" t="s">
        <v>366</v>
      </c>
      <c r="M47" s="10" t="s">
        <v>367</v>
      </c>
      <c r="N47" s="10" t="s">
        <v>368</v>
      </c>
      <c r="O47" s="10" t="s">
        <v>369</v>
      </c>
      <c r="P47" s="11" t="n">
        <v>200000</v>
      </c>
      <c r="Q47" s="10" t="s">
        <v>564</v>
      </c>
      <c r="R47" s="10" t="str">
        <f aca="false">VLOOKUP(Q47,DB_ZONE_OMOGENEE!A19:D329,3)</f>
        <v>ZONA 2</v>
      </c>
      <c r="S47" s="10"/>
      <c r="T47" s="10" t="s">
        <v>437</v>
      </c>
      <c r="U47" s="10" t="s">
        <v>438</v>
      </c>
    </row>
    <row r="48" s="1" customFormat="true" ht="12.8" hidden="false" customHeight="false" outlineLevel="0" collapsed="false">
      <c r="A48" s="10" t="s">
        <v>568</v>
      </c>
      <c r="B48" s="10" t="s">
        <v>561</v>
      </c>
      <c r="C48" s="10" t="s">
        <v>561</v>
      </c>
      <c r="D48" s="10" t="s">
        <v>569</v>
      </c>
      <c r="E48" s="10" t="s">
        <v>570</v>
      </c>
      <c r="F48" s="10" t="s">
        <v>376</v>
      </c>
      <c r="G48" s="10" t="s">
        <v>571</v>
      </c>
      <c r="H48" s="10" t="s">
        <v>378</v>
      </c>
      <c r="I48" s="10" t="s">
        <v>448</v>
      </c>
      <c r="J48" s="10" t="s">
        <v>395</v>
      </c>
      <c r="K48" s="6" t="s">
        <v>534</v>
      </c>
      <c r="L48" s="10" t="s">
        <v>366</v>
      </c>
      <c r="M48" s="10" t="s">
        <v>367</v>
      </c>
      <c r="N48" s="10" t="s">
        <v>368</v>
      </c>
      <c r="O48" s="10" t="s">
        <v>369</v>
      </c>
      <c r="P48" s="11" t="n">
        <v>400000</v>
      </c>
      <c r="Q48" s="10" t="s">
        <v>564</v>
      </c>
      <c r="R48" s="10" t="str">
        <f aca="false">VLOOKUP(Q48,DB_ZONE_OMOGENEE!A21:D331,3)</f>
        <v>ZONA 2</v>
      </c>
      <c r="S48" s="10"/>
      <c r="T48" s="10" t="s">
        <v>437</v>
      </c>
      <c r="U48" s="10" t="s">
        <v>438</v>
      </c>
    </row>
    <row r="49" s="1" customFormat="true" ht="12.8" hidden="false" customHeight="false" outlineLevel="0" collapsed="false">
      <c r="A49" s="10" t="s">
        <v>572</v>
      </c>
      <c r="B49" s="10" t="s">
        <v>561</v>
      </c>
      <c r="C49" s="10" t="s">
        <v>561</v>
      </c>
      <c r="D49" s="10" t="s">
        <v>573</v>
      </c>
      <c r="E49" s="10" t="s">
        <v>574</v>
      </c>
      <c r="F49" s="10" t="s">
        <v>376</v>
      </c>
      <c r="G49" s="10" t="s">
        <v>377</v>
      </c>
      <c r="H49" s="10" t="s">
        <v>378</v>
      </c>
      <c r="I49" s="10" t="s">
        <v>394</v>
      </c>
      <c r="J49" s="10" t="s">
        <v>435</v>
      </c>
      <c r="K49" s="6" t="s">
        <v>534</v>
      </c>
      <c r="L49" s="10" t="s">
        <v>366</v>
      </c>
      <c r="M49" s="10" t="s">
        <v>367</v>
      </c>
      <c r="N49" s="10" t="s">
        <v>368</v>
      </c>
      <c r="O49" s="10" t="s">
        <v>369</v>
      </c>
      <c r="P49" s="11" t="n">
        <v>299500</v>
      </c>
      <c r="Q49" s="10" t="s">
        <v>564</v>
      </c>
      <c r="R49" s="10" t="str">
        <f aca="false">VLOOKUP(Q49,DB_ZONE_OMOGENEE!A23:D333,3)</f>
        <v>ZONA 2</v>
      </c>
      <c r="S49" s="10"/>
      <c r="T49" s="10" t="s">
        <v>437</v>
      </c>
      <c r="U49" s="10" t="s">
        <v>438</v>
      </c>
    </row>
    <row r="50" s="1" customFormat="true" ht="12.8" hidden="true" customHeight="false" outlineLevel="0" collapsed="false">
      <c r="A50" s="10" t="s">
        <v>575</v>
      </c>
      <c r="B50" s="10" t="s">
        <v>561</v>
      </c>
      <c r="C50" s="10" t="s">
        <v>576</v>
      </c>
      <c r="D50" s="10" t="s">
        <v>577</v>
      </c>
      <c r="E50" s="10" t="s">
        <v>578</v>
      </c>
      <c r="F50" s="10" t="s">
        <v>376</v>
      </c>
      <c r="G50" s="10" t="s">
        <v>579</v>
      </c>
      <c r="H50" s="10" t="s">
        <v>378</v>
      </c>
      <c r="I50" s="10" t="s">
        <v>379</v>
      </c>
      <c r="J50" s="10" t="s">
        <v>402</v>
      </c>
      <c r="K50" s="6" t="s">
        <v>534</v>
      </c>
      <c r="L50" s="10" t="s">
        <v>366</v>
      </c>
      <c r="M50" s="10" t="s">
        <v>367</v>
      </c>
      <c r="N50" s="10" t="s">
        <v>368</v>
      </c>
      <c r="O50" s="10" t="s">
        <v>369</v>
      </c>
      <c r="P50" s="11" t="n">
        <v>990000</v>
      </c>
      <c r="Q50" s="10" t="s">
        <v>564</v>
      </c>
      <c r="R50" s="10" t="str">
        <f aca="false">VLOOKUP(Q50,DB_ZONE_OMOGENEE!A25:D335,3)</f>
        <v>ZONA 2</v>
      </c>
      <c r="S50" s="10"/>
      <c r="T50" s="10" t="s">
        <v>384</v>
      </c>
      <c r="U50" s="10" t="s">
        <v>385</v>
      </c>
    </row>
    <row r="51" s="1" customFormat="true" ht="12.8" hidden="true" customHeight="false" outlineLevel="0" collapsed="false">
      <c r="A51" s="10" t="s">
        <v>580</v>
      </c>
      <c r="B51" s="10" t="s">
        <v>537</v>
      </c>
      <c r="C51" s="10" t="s">
        <v>537</v>
      </c>
      <c r="D51" s="10" t="s">
        <v>581</v>
      </c>
      <c r="E51" s="10" t="s">
        <v>582</v>
      </c>
      <c r="F51" s="10" t="s">
        <v>376</v>
      </c>
      <c r="G51" s="10" t="s">
        <v>432</v>
      </c>
      <c r="H51" s="10" t="s">
        <v>378</v>
      </c>
      <c r="I51" s="10" t="s">
        <v>394</v>
      </c>
      <c r="J51" s="10" t="s">
        <v>402</v>
      </c>
      <c r="K51" s="6" t="s">
        <v>534</v>
      </c>
      <c r="L51" s="10" t="s">
        <v>366</v>
      </c>
      <c r="M51" s="10" t="s">
        <v>367</v>
      </c>
      <c r="N51" s="10" t="s">
        <v>368</v>
      </c>
      <c r="O51" s="10" t="s">
        <v>369</v>
      </c>
      <c r="P51" s="11" t="n">
        <v>2250000</v>
      </c>
      <c r="Q51" s="10" t="s">
        <v>540</v>
      </c>
      <c r="R51" s="10" t="str">
        <f aca="false">VLOOKUP(Q51,DB_ZONE_OMOGENEE!A29:D339,3)</f>
        <v>ZONA 2</v>
      </c>
      <c r="S51" s="10"/>
      <c r="T51" s="10" t="s">
        <v>384</v>
      </c>
      <c r="U51" s="10" t="s">
        <v>385</v>
      </c>
    </row>
    <row r="52" s="1" customFormat="true" ht="12.8" hidden="true" customHeight="false" outlineLevel="0" collapsed="false">
      <c r="A52" s="10" t="s">
        <v>583</v>
      </c>
      <c r="B52" s="10" t="s">
        <v>373</v>
      </c>
      <c r="C52" s="10" t="s">
        <v>373</v>
      </c>
      <c r="D52" s="10" t="s">
        <v>584</v>
      </c>
      <c r="E52" s="10" t="s">
        <v>585</v>
      </c>
      <c r="F52" s="10" t="s">
        <v>376</v>
      </c>
      <c r="G52" s="10" t="s">
        <v>377</v>
      </c>
      <c r="H52" s="10" t="s">
        <v>378</v>
      </c>
      <c r="I52" s="10" t="s">
        <v>379</v>
      </c>
      <c r="J52" s="10" t="s">
        <v>402</v>
      </c>
      <c r="K52" s="6" t="s">
        <v>534</v>
      </c>
      <c r="L52" s="10" t="s">
        <v>366</v>
      </c>
      <c r="M52" s="10" t="s">
        <v>367</v>
      </c>
      <c r="N52" s="10" t="s">
        <v>368</v>
      </c>
      <c r="O52" s="10" t="s">
        <v>369</v>
      </c>
      <c r="P52" s="11" t="n">
        <v>446500</v>
      </c>
      <c r="Q52" s="10" t="s">
        <v>586</v>
      </c>
      <c r="R52" s="10" t="str">
        <f aca="false">VLOOKUP(Q52,DB_ZONE_OMOGENEE!A31:D341,3)</f>
        <v>ZONA 2</v>
      </c>
      <c r="S52" s="10"/>
      <c r="T52" s="10" t="s">
        <v>384</v>
      </c>
      <c r="U52" s="10" t="s">
        <v>385</v>
      </c>
    </row>
    <row r="53" customFormat="false" ht="12.8" hidden="true" customHeight="false" outlineLevel="0" collapsed="false">
      <c r="A53" s="10" t="s">
        <v>587</v>
      </c>
      <c r="B53" s="10" t="s">
        <v>588</v>
      </c>
      <c r="C53" s="10" t="s">
        <v>588</v>
      </c>
      <c r="D53" s="10"/>
      <c r="E53" s="10" t="s">
        <v>589</v>
      </c>
      <c r="F53" s="10" t="s">
        <v>376</v>
      </c>
      <c r="G53" s="10" t="s">
        <v>377</v>
      </c>
      <c r="H53" s="10" t="s">
        <v>378</v>
      </c>
      <c r="I53" s="10" t="s">
        <v>394</v>
      </c>
      <c r="J53" s="10" t="s">
        <v>590</v>
      </c>
      <c r="K53" s="6" t="s">
        <v>591</v>
      </c>
      <c r="L53" s="10" t="s">
        <v>366</v>
      </c>
      <c r="M53" s="10" t="s">
        <v>367</v>
      </c>
      <c r="N53" s="10" t="s">
        <v>592</v>
      </c>
      <c r="O53" s="10" t="s">
        <v>593</v>
      </c>
      <c r="P53" s="11" t="n">
        <v>5600000</v>
      </c>
      <c r="Q53" s="10" t="s">
        <v>594</v>
      </c>
      <c r="R53" s="10" t="str">
        <f aca="false">VLOOKUP(Q53,DB_ZONE_OMOGENEE!A49:D359,3)</f>
        <v>ZONA 1</v>
      </c>
      <c r="S53" s="10"/>
      <c r="T53" s="10" t="s">
        <v>405</v>
      </c>
      <c r="U53" s="10" t="s">
        <v>406</v>
      </c>
    </row>
    <row r="54" customFormat="false" ht="12.8" hidden="true" customHeight="false" outlineLevel="0" collapsed="false">
      <c r="A54" s="10" t="s">
        <v>595</v>
      </c>
      <c r="B54" s="10" t="s">
        <v>588</v>
      </c>
      <c r="C54" s="10" t="s">
        <v>588</v>
      </c>
      <c r="D54" s="10"/>
      <c r="E54" s="10" t="s">
        <v>596</v>
      </c>
      <c r="F54" s="10" t="s">
        <v>376</v>
      </c>
      <c r="G54" s="10" t="s">
        <v>377</v>
      </c>
      <c r="H54" s="10" t="s">
        <v>378</v>
      </c>
      <c r="I54" s="10" t="s">
        <v>394</v>
      </c>
      <c r="J54" s="10" t="s">
        <v>590</v>
      </c>
      <c r="K54" s="6" t="s">
        <v>591</v>
      </c>
      <c r="L54" s="10" t="s">
        <v>366</v>
      </c>
      <c r="M54" s="10" t="s">
        <v>367</v>
      </c>
      <c r="N54" s="10" t="s">
        <v>592</v>
      </c>
      <c r="O54" s="10" t="s">
        <v>593</v>
      </c>
      <c r="P54" s="11" t="n">
        <v>1000000</v>
      </c>
      <c r="Q54" s="10" t="s">
        <v>594</v>
      </c>
      <c r="R54" s="10" t="str">
        <f aca="false">VLOOKUP(Q54,DB_ZONE_OMOGENEE!A61:D371,3)</f>
        <v>ZONA 1</v>
      </c>
      <c r="S54" s="10" t="s">
        <v>383</v>
      </c>
      <c r="T54" s="10" t="s">
        <v>405</v>
      </c>
      <c r="U54" s="10" t="s">
        <v>406</v>
      </c>
    </row>
    <row r="55" customFormat="false" ht="12.8" hidden="true" customHeight="false" outlineLevel="0" collapsed="false">
      <c r="A55" s="10" t="s">
        <v>597</v>
      </c>
      <c r="B55" s="10" t="s">
        <v>588</v>
      </c>
      <c r="C55" s="10" t="s">
        <v>588</v>
      </c>
      <c r="D55" s="10"/>
      <c r="E55" s="10" t="s">
        <v>598</v>
      </c>
      <c r="F55" s="10" t="s">
        <v>376</v>
      </c>
      <c r="G55" s="10" t="s">
        <v>377</v>
      </c>
      <c r="H55" s="10" t="s">
        <v>378</v>
      </c>
      <c r="I55" s="10" t="s">
        <v>394</v>
      </c>
      <c r="J55" s="10" t="s">
        <v>590</v>
      </c>
      <c r="K55" s="6" t="s">
        <v>591</v>
      </c>
      <c r="L55" s="10" t="s">
        <v>366</v>
      </c>
      <c r="M55" s="10" t="s">
        <v>367</v>
      </c>
      <c r="N55" s="10" t="s">
        <v>592</v>
      </c>
      <c r="O55" s="10" t="s">
        <v>593</v>
      </c>
      <c r="P55" s="11" t="n">
        <v>7000000</v>
      </c>
      <c r="Q55" s="10" t="s">
        <v>594</v>
      </c>
      <c r="R55" s="10" t="str">
        <f aca="false">VLOOKUP(Q55,DB_ZONE_OMOGENEE!A64:D374,3)</f>
        <v>ZONA 1</v>
      </c>
      <c r="S55" s="10"/>
      <c r="T55" s="10" t="s">
        <v>405</v>
      </c>
      <c r="U55" s="10" t="s">
        <v>406</v>
      </c>
    </row>
    <row r="56" customFormat="false" ht="12.8" hidden="true" customHeight="false" outlineLevel="0" collapsed="false">
      <c r="A56" s="10" t="s">
        <v>599</v>
      </c>
      <c r="B56" s="10" t="s">
        <v>588</v>
      </c>
      <c r="C56" s="10" t="s">
        <v>588</v>
      </c>
      <c r="D56" s="10"/>
      <c r="E56" s="10" t="s">
        <v>600</v>
      </c>
      <c r="F56" s="10" t="s">
        <v>376</v>
      </c>
      <c r="G56" s="10" t="s">
        <v>377</v>
      </c>
      <c r="H56" s="10" t="s">
        <v>378</v>
      </c>
      <c r="I56" s="10" t="s">
        <v>493</v>
      </c>
      <c r="J56" s="10" t="s">
        <v>601</v>
      </c>
      <c r="K56" s="6" t="s">
        <v>591</v>
      </c>
      <c r="L56" s="10" t="s">
        <v>366</v>
      </c>
      <c r="M56" s="10" t="s">
        <v>367</v>
      </c>
      <c r="N56" s="10" t="s">
        <v>592</v>
      </c>
      <c r="O56" s="10" t="s">
        <v>593</v>
      </c>
      <c r="P56" s="11" t="n">
        <v>5300000</v>
      </c>
      <c r="Q56" s="10" t="s">
        <v>594</v>
      </c>
      <c r="R56" s="10" t="str">
        <f aca="false">VLOOKUP(Q56,DB_ZONE_OMOGENEE!A73:D383,3)</f>
        <v>ZONA 1</v>
      </c>
      <c r="S56" s="10" t="s">
        <v>383</v>
      </c>
      <c r="T56" s="10" t="s">
        <v>405</v>
      </c>
      <c r="U56" s="10" t="s">
        <v>406</v>
      </c>
    </row>
    <row r="57" customFormat="false" ht="12.8" hidden="true" customHeight="false" outlineLevel="0" collapsed="false">
      <c r="A57" s="10" t="s">
        <v>602</v>
      </c>
      <c r="B57" s="10" t="s">
        <v>588</v>
      </c>
      <c r="C57" s="10" t="s">
        <v>588</v>
      </c>
      <c r="D57" s="10"/>
      <c r="E57" s="10" t="s">
        <v>603</v>
      </c>
      <c r="F57" s="10" t="s">
        <v>376</v>
      </c>
      <c r="G57" s="10" t="s">
        <v>377</v>
      </c>
      <c r="H57" s="10" t="s">
        <v>378</v>
      </c>
      <c r="I57" s="10" t="s">
        <v>493</v>
      </c>
      <c r="J57" s="10" t="s">
        <v>601</v>
      </c>
      <c r="K57" s="6" t="s">
        <v>591</v>
      </c>
      <c r="L57" s="10" t="s">
        <v>366</v>
      </c>
      <c r="M57" s="10" t="s">
        <v>367</v>
      </c>
      <c r="N57" s="10" t="s">
        <v>592</v>
      </c>
      <c r="O57" s="10" t="s">
        <v>593</v>
      </c>
      <c r="P57" s="11" t="n">
        <v>4700000</v>
      </c>
      <c r="Q57" s="10" t="s">
        <v>594</v>
      </c>
      <c r="R57" s="10" t="str">
        <f aca="false">VLOOKUP(Q57,DB_ZONE_OMOGENEE!A75:D385,3)</f>
        <v>ZONA 1</v>
      </c>
      <c r="S57" s="10" t="s">
        <v>383</v>
      </c>
      <c r="T57" s="10" t="s">
        <v>405</v>
      </c>
      <c r="U57" s="10" t="s">
        <v>406</v>
      </c>
    </row>
    <row r="58" customFormat="false" ht="12.8" hidden="true" customHeight="false" outlineLevel="0" collapsed="false">
      <c r="A58" s="10" t="s">
        <v>604</v>
      </c>
      <c r="B58" s="10" t="s">
        <v>588</v>
      </c>
      <c r="C58" s="10" t="s">
        <v>588</v>
      </c>
      <c r="D58" s="10"/>
      <c r="E58" s="10" t="s">
        <v>605</v>
      </c>
      <c r="F58" s="10" t="s">
        <v>376</v>
      </c>
      <c r="G58" s="10" t="s">
        <v>377</v>
      </c>
      <c r="H58" s="10" t="s">
        <v>378</v>
      </c>
      <c r="I58" s="10" t="s">
        <v>493</v>
      </c>
      <c r="J58" s="10" t="s">
        <v>601</v>
      </c>
      <c r="K58" s="6" t="s">
        <v>591</v>
      </c>
      <c r="L58" s="10" t="s">
        <v>366</v>
      </c>
      <c r="M58" s="10" t="s">
        <v>367</v>
      </c>
      <c r="N58" s="10" t="s">
        <v>592</v>
      </c>
      <c r="O58" s="10" t="s">
        <v>593</v>
      </c>
      <c r="P58" s="11" t="n">
        <v>2000000</v>
      </c>
      <c r="Q58" s="10" t="s">
        <v>594</v>
      </c>
      <c r="R58" s="10" t="str">
        <f aca="false">VLOOKUP(Q58,DB_ZONE_OMOGENEE!A72:D382,3)</f>
        <v>ZONA 1</v>
      </c>
      <c r="S58" s="10" t="s">
        <v>383</v>
      </c>
      <c r="T58" s="10" t="s">
        <v>405</v>
      </c>
      <c r="U58" s="10" t="s">
        <v>406</v>
      </c>
    </row>
    <row r="59" customFormat="false" ht="12.8" hidden="true" customHeight="false" outlineLevel="0" collapsed="false">
      <c r="A59" s="10" t="s">
        <v>606</v>
      </c>
      <c r="B59" s="10" t="s">
        <v>588</v>
      </c>
      <c r="C59" s="10" t="s">
        <v>588</v>
      </c>
      <c r="D59" s="10"/>
      <c r="E59" s="10" t="s">
        <v>607</v>
      </c>
      <c r="F59" s="10" t="s">
        <v>376</v>
      </c>
      <c r="G59" s="10" t="s">
        <v>377</v>
      </c>
      <c r="H59" s="10" t="s">
        <v>378</v>
      </c>
      <c r="I59" s="10" t="s">
        <v>493</v>
      </c>
      <c r="J59" s="10" t="s">
        <v>601</v>
      </c>
      <c r="K59" s="6" t="s">
        <v>591</v>
      </c>
      <c r="L59" s="10" t="s">
        <v>366</v>
      </c>
      <c r="M59" s="10" t="s">
        <v>367</v>
      </c>
      <c r="N59" s="10" t="s">
        <v>592</v>
      </c>
      <c r="O59" s="10" t="s">
        <v>593</v>
      </c>
      <c r="P59" s="11" t="n">
        <v>3000000</v>
      </c>
      <c r="Q59" s="10" t="s">
        <v>594</v>
      </c>
      <c r="R59" s="10" t="str">
        <f aca="false">VLOOKUP(Q59,DB_ZONE_OMOGENEE!A74:D384,3)</f>
        <v>ZONA 1</v>
      </c>
      <c r="S59" s="10" t="s">
        <v>383</v>
      </c>
      <c r="T59" s="10" t="s">
        <v>405</v>
      </c>
      <c r="U59" s="10" t="s">
        <v>406</v>
      </c>
    </row>
    <row r="60" customFormat="false" ht="12.8" hidden="true" customHeight="false" outlineLevel="0" collapsed="false">
      <c r="A60" s="10" t="s">
        <v>608</v>
      </c>
      <c r="B60" s="10" t="s">
        <v>588</v>
      </c>
      <c r="C60" s="10" t="s">
        <v>588</v>
      </c>
      <c r="D60" s="10"/>
      <c r="E60" s="10" t="s">
        <v>609</v>
      </c>
      <c r="F60" s="10" t="s">
        <v>376</v>
      </c>
      <c r="G60" s="10" t="s">
        <v>377</v>
      </c>
      <c r="H60" s="10" t="s">
        <v>378</v>
      </c>
      <c r="I60" s="10" t="s">
        <v>394</v>
      </c>
      <c r="J60" s="10" t="s">
        <v>610</v>
      </c>
      <c r="K60" s="6" t="s">
        <v>591</v>
      </c>
      <c r="L60" s="10" t="s">
        <v>366</v>
      </c>
      <c r="M60" s="10" t="s">
        <v>367</v>
      </c>
      <c r="N60" s="10" t="s">
        <v>592</v>
      </c>
      <c r="O60" s="10" t="s">
        <v>593</v>
      </c>
      <c r="P60" s="11" t="n">
        <v>1000000</v>
      </c>
      <c r="Q60" s="10" t="s">
        <v>594</v>
      </c>
      <c r="R60" s="10" t="str">
        <f aca="false">VLOOKUP(Q60,DB_ZONE_OMOGENEE!A80:D390,3)</f>
        <v>ZONA 1</v>
      </c>
      <c r="S60" s="10" t="s">
        <v>383</v>
      </c>
      <c r="T60" s="10" t="s">
        <v>405</v>
      </c>
      <c r="U60" s="10" t="s">
        <v>406</v>
      </c>
    </row>
    <row r="61" customFormat="false" ht="12.8" hidden="true" customHeight="false" outlineLevel="0" collapsed="false">
      <c r="A61" s="10" t="s">
        <v>611</v>
      </c>
      <c r="B61" s="10" t="s">
        <v>588</v>
      </c>
      <c r="C61" s="10" t="s">
        <v>588</v>
      </c>
      <c r="D61" s="10"/>
      <c r="E61" s="10" t="s">
        <v>612</v>
      </c>
      <c r="F61" s="10" t="s">
        <v>376</v>
      </c>
      <c r="G61" s="10" t="s">
        <v>377</v>
      </c>
      <c r="H61" s="10" t="s">
        <v>378</v>
      </c>
      <c r="I61" s="10" t="s">
        <v>394</v>
      </c>
      <c r="J61" s="10" t="s">
        <v>610</v>
      </c>
      <c r="K61" s="6" t="s">
        <v>591</v>
      </c>
      <c r="L61" s="10" t="s">
        <v>366</v>
      </c>
      <c r="M61" s="10" t="s">
        <v>367</v>
      </c>
      <c r="N61" s="10" t="s">
        <v>592</v>
      </c>
      <c r="O61" s="10" t="s">
        <v>593</v>
      </c>
      <c r="P61" s="11" t="n">
        <v>5000000</v>
      </c>
      <c r="Q61" s="10" t="s">
        <v>594</v>
      </c>
      <c r="R61" s="10" t="str">
        <f aca="false">VLOOKUP(Q61,DB_ZONE_OMOGENEE!A81:D391,3)</f>
        <v>ZONA 1</v>
      </c>
      <c r="S61" s="10"/>
      <c r="T61" s="10" t="s">
        <v>405</v>
      </c>
      <c r="U61" s="10" t="s">
        <v>406</v>
      </c>
    </row>
    <row r="62" customFormat="false" ht="12.8" hidden="true" customHeight="false" outlineLevel="0" collapsed="false">
      <c r="A62" s="10" t="s">
        <v>613</v>
      </c>
      <c r="B62" s="10" t="s">
        <v>588</v>
      </c>
      <c r="C62" s="10" t="s">
        <v>588</v>
      </c>
      <c r="D62" s="10"/>
      <c r="E62" s="10" t="s">
        <v>614</v>
      </c>
      <c r="F62" s="10" t="s">
        <v>376</v>
      </c>
      <c r="G62" s="10" t="s">
        <v>377</v>
      </c>
      <c r="H62" s="10" t="s">
        <v>378</v>
      </c>
      <c r="I62" s="10" t="s">
        <v>379</v>
      </c>
      <c r="J62" s="10" t="s">
        <v>590</v>
      </c>
      <c r="K62" s="6" t="s">
        <v>591</v>
      </c>
      <c r="L62" s="10" t="s">
        <v>366</v>
      </c>
      <c r="M62" s="10" t="s">
        <v>367</v>
      </c>
      <c r="N62" s="10" t="s">
        <v>592</v>
      </c>
      <c r="O62" s="10" t="s">
        <v>593</v>
      </c>
      <c r="P62" s="11" t="n">
        <v>900000</v>
      </c>
      <c r="Q62" s="10" t="s">
        <v>594</v>
      </c>
      <c r="R62" s="10" t="str">
        <f aca="false">VLOOKUP(Q62,DB_ZONE_OMOGENEE!A62:D372,3)</f>
        <v>ZONA 1</v>
      </c>
      <c r="S62" s="10" t="s">
        <v>383</v>
      </c>
      <c r="T62" s="10" t="s">
        <v>405</v>
      </c>
      <c r="U62" s="10" t="s">
        <v>406</v>
      </c>
    </row>
    <row r="63" customFormat="false" ht="12.8" hidden="true" customHeight="false" outlineLevel="0" collapsed="false">
      <c r="A63" s="10" t="s">
        <v>615</v>
      </c>
      <c r="B63" s="10" t="s">
        <v>588</v>
      </c>
      <c r="C63" s="10" t="s">
        <v>588</v>
      </c>
      <c r="D63" s="10"/>
      <c r="E63" s="10" t="s">
        <v>616</v>
      </c>
      <c r="F63" s="10" t="s">
        <v>376</v>
      </c>
      <c r="G63" s="10" t="s">
        <v>377</v>
      </c>
      <c r="H63" s="10" t="s">
        <v>378</v>
      </c>
      <c r="I63" s="10" t="s">
        <v>448</v>
      </c>
      <c r="J63" s="10" t="s">
        <v>617</v>
      </c>
      <c r="K63" s="6" t="s">
        <v>591</v>
      </c>
      <c r="L63" s="10" t="s">
        <v>366</v>
      </c>
      <c r="M63" s="10" t="s">
        <v>367</v>
      </c>
      <c r="N63" s="10" t="s">
        <v>592</v>
      </c>
      <c r="O63" s="10" t="s">
        <v>593</v>
      </c>
      <c r="P63" s="11" t="n">
        <v>1950000</v>
      </c>
      <c r="Q63" s="10" t="s">
        <v>594</v>
      </c>
      <c r="R63" s="10" t="str">
        <f aca="false">VLOOKUP(Q63,DB_ZONE_OMOGENEE!A65:D375,3)</f>
        <v>ZONA 1</v>
      </c>
      <c r="S63" s="10" t="s">
        <v>383</v>
      </c>
      <c r="T63" s="10" t="s">
        <v>405</v>
      </c>
      <c r="U63" s="10" t="s">
        <v>406</v>
      </c>
    </row>
    <row r="64" customFormat="false" ht="12.8" hidden="true" customHeight="false" outlineLevel="0" collapsed="false">
      <c r="A64" s="10" t="s">
        <v>618</v>
      </c>
      <c r="B64" s="10" t="s">
        <v>588</v>
      </c>
      <c r="C64" s="10" t="s">
        <v>588</v>
      </c>
      <c r="D64" s="10"/>
      <c r="E64" s="10" t="s">
        <v>619</v>
      </c>
      <c r="F64" s="10" t="s">
        <v>376</v>
      </c>
      <c r="G64" s="10" t="s">
        <v>377</v>
      </c>
      <c r="H64" s="10" t="s">
        <v>378</v>
      </c>
      <c r="I64" s="10" t="s">
        <v>448</v>
      </c>
      <c r="J64" s="10" t="s">
        <v>617</v>
      </c>
      <c r="K64" s="6" t="s">
        <v>591</v>
      </c>
      <c r="L64" s="10" t="s">
        <v>366</v>
      </c>
      <c r="M64" s="10" t="s">
        <v>367</v>
      </c>
      <c r="N64" s="10" t="s">
        <v>592</v>
      </c>
      <c r="O64" s="10" t="s">
        <v>593</v>
      </c>
      <c r="P64" s="11" t="n">
        <v>1250000</v>
      </c>
      <c r="Q64" s="10" t="s">
        <v>594</v>
      </c>
      <c r="R64" s="10" t="str">
        <f aca="false">VLOOKUP(Q64,DB_ZONE_OMOGENEE!A66:D376,3)</f>
        <v>ZONA 1</v>
      </c>
      <c r="S64" s="10" t="s">
        <v>383</v>
      </c>
      <c r="T64" s="10" t="s">
        <v>405</v>
      </c>
      <c r="U64" s="10" t="s">
        <v>406</v>
      </c>
    </row>
    <row r="65" customFormat="false" ht="12.8" hidden="true" customHeight="false" outlineLevel="0" collapsed="false">
      <c r="A65" s="10" t="s">
        <v>620</v>
      </c>
      <c r="B65" s="10" t="s">
        <v>588</v>
      </c>
      <c r="C65" s="10" t="s">
        <v>588</v>
      </c>
      <c r="D65" s="10"/>
      <c r="E65" s="10" t="s">
        <v>621</v>
      </c>
      <c r="F65" s="10" t="s">
        <v>376</v>
      </c>
      <c r="G65" s="10" t="s">
        <v>377</v>
      </c>
      <c r="H65" s="10" t="s">
        <v>378</v>
      </c>
      <c r="I65" s="10" t="s">
        <v>448</v>
      </c>
      <c r="J65" s="10" t="s">
        <v>617</v>
      </c>
      <c r="K65" s="6" t="s">
        <v>591</v>
      </c>
      <c r="L65" s="10" t="s">
        <v>366</v>
      </c>
      <c r="M65" s="10" t="s">
        <v>367</v>
      </c>
      <c r="N65" s="10" t="s">
        <v>592</v>
      </c>
      <c r="O65" s="10" t="s">
        <v>593</v>
      </c>
      <c r="P65" s="11" t="n">
        <v>1850000</v>
      </c>
      <c r="Q65" s="10" t="s">
        <v>594</v>
      </c>
      <c r="R65" s="10" t="str">
        <f aca="false">VLOOKUP(Q65,DB_ZONE_OMOGENEE!A71:D381,3)</f>
        <v>ZONA 1</v>
      </c>
      <c r="S65" s="10" t="s">
        <v>383</v>
      </c>
      <c r="T65" s="10" t="s">
        <v>405</v>
      </c>
      <c r="U65" s="10" t="s">
        <v>406</v>
      </c>
    </row>
    <row r="66" customFormat="false" ht="12.8" hidden="true" customHeight="false" outlineLevel="0" collapsed="false">
      <c r="A66" s="10" t="s">
        <v>622</v>
      </c>
      <c r="B66" s="10" t="s">
        <v>588</v>
      </c>
      <c r="C66" s="10" t="s">
        <v>588</v>
      </c>
      <c r="D66" s="10"/>
      <c r="E66" s="10" t="s">
        <v>623</v>
      </c>
      <c r="F66" s="10" t="s">
        <v>376</v>
      </c>
      <c r="G66" s="10" t="s">
        <v>377</v>
      </c>
      <c r="H66" s="10" t="s">
        <v>378</v>
      </c>
      <c r="I66" s="10" t="s">
        <v>448</v>
      </c>
      <c r="J66" s="10" t="s">
        <v>617</v>
      </c>
      <c r="K66" s="6" t="s">
        <v>591</v>
      </c>
      <c r="L66" s="10" t="s">
        <v>366</v>
      </c>
      <c r="M66" s="10" t="s">
        <v>367</v>
      </c>
      <c r="N66" s="10" t="s">
        <v>592</v>
      </c>
      <c r="O66" s="10" t="s">
        <v>593</v>
      </c>
      <c r="P66" s="11" t="n">
        <v>950000</v>
      </c>
      <c r="Q66" s="10" t="s">
        <v>594</v>
      </c>
      <c r="R66" s="10" t="str">
        <f aca="false">VLOOKUP(Q66,DB_ZONE_OMOGENEE!A68:D378,3)</f>
        <v>ZONA 1</v>
      </c>
      <c r="S66" s="10" t="s">
        <v>383</v>
      </c>
      <c r="T66" s="10" t="s">
        <v>405</v>
      </c>
      <c r="U66" s="10" t="s">
        <v>406</v>
      </c>
    </row>
    <row r="67" customFormat="false" ht="12.8" hidden="true" customHeight="false" outlineLevel="0" collapsed="false">
      <c r="A67" s="10" t="s">
        <v>624</v>
      </c>
      <c r="B67" s="10" t="s">
        <v>588</v>
      </c>
      <c r="C67" s="10" t="s">
        <v>588</v>
      </c>
      <c r="D67" s="10"/>
      <c r="E67" s="10" t="s">
        <v>625</v>
      </c>
      <c r="F67" s="10" t="s">
        <v>376</v>
      </c>
      <c r="G67" s="10" t="s">
        <v>377</v>
      </c>
      <c r="H67" s="10" t="s">
        <v>378</v>
      </c>
      <c r="I67" s="10" t="s">
        <v>448</v>
      </c>
      <c r="J67" s="10" t="s">
        <v>617</v>
      </c>
      <c r="K67" s="6" t="s">
        <v>591</v>
      </c>
      <c r="L67" s="10" t="s">
        <v>366</v>
      </c>
      <c r="M67" s="10" t="s">
        <v>367</v>
      </c>
      <c r="N67" s="10" t="s">
        <v>592</v>
      </c>
      <c r="O67" s="10" t="s">
        <v>593</v>
      </c>
      <c r="P67" s="11" t="n">
        <v>600000</v>
      </c>
      <c r="Q67" s="10" t="s">
        <v>594</v>
      </c>
      <c r="R67" s="10" t="str">
        <f aca="false">VLOOKUP(Q67,DB_ZONE_OMOGENEE!A69:D379,3)</f>
        <v>ZONA 1</v>
      </c>
      <c r="S67" s="10" t="s">
        <v>383</v>
      </c>
      <c r="T67" s="10" t="s">
        <v>405</v>
      </c>
      <c r="U67" s="10" t="s">
        <v>406</v>
      </c>
    </row>
    <row r="68" customFormat="false" ht="12.8" hidden="true" customHeight="false" outlineLevel="0" collapsed="false">
      <c r="A68" s="10" t="s">
        <v>626</v>
      </c>
      <c r="B68" s="10" t="s">
        <v>588</v>
      </c>
      <c r="C68" s="10" t="s">
        <v>588</v>
      </c>
      <c r="D68" s="10"/>
      <c r="E68" s="10" t="s">
        <v>627</v>
      </c>
      <c r="F68" s="10" t="s">
        <v>376</v>
      </c>
      <c r="G68" s="10" t="s">
        <v>377</v>
      </c>
      <c r="H68" s="10" t="s">
        <v>378</v>
      </c>
      <c r="I68" s="10" t="s">
        <v>448</v>
      </c>
      <c r="J68" s="10" t="s">
        <v>617</v>
      </c>
      <c r="K68" s="6" t="s">
        <v>591</v>
      </c>
      <c r="L68" s="10" t="s">
        <v>366</v>
      </c>
      <c r="M68" s="10" t="s">
        <v>367</v>
      </c>
      <c r="N68" s="10" t="s">
        <v>592</v>
      </c>
      <c r="O68" s="10" t="s">
        <v>593</v>
      </c>
      <c r="P68" s="11" t="n">
        <v>2178720</v>
      </c>
      <c r="Q68" s="10" t="s">
        <v>594</v>
      </c>
      <c r="R68" s="10" t="str">
        <f aca="false">VLOOKUP(Q68,DB_ZONE_OMOGENEE!A67:D377,3)</f>
        <v>ZONA 1</v>
      </c>
      <c r="S68" s="10" t="s">
        <v>383</v>
      </c>
      <c r="T68" s="10" t="s">
        <v>405</v>
      </c>
      <c r="U68" s="10" t="s">
        <v>406</v>
      </c>
    </row>
    <row r="69" customFormat="false" ht="12.8" hidden="true" customHeight="false" outlineLevel="0" collapsed="false">
      <c r="A69" s="10" t="s">
        <v>628</v>
      </c>
      <c r="B69" s="10" t="s">
        <v>588</v>
      </c>
      <c r="C69" s="10" t="s">
        <v>588</v>
      </c>
      <c r="D69" s="10"/>
      <c r="E69" s="10" t="s">
        <v>629</v>
      </c>
      <c r="F69" s="10" t="s">
        <v>431</v>
      </c>
      <c r="G69" s="10" t="s">
        <v>377</v>
      </c>
      <c r="H69" s="10" t="s">
        <v>433</v>
      </c>
      <c r="I69" s="10" t="s">
        <v>434</v>
      </c>
      <c r="J69" s="10" t="s">
        <v>630</v>
      </c>
      <c r="K69" s="6" t="s">
        <v>591</v>
      </c>
      <c r="L69" s="10" t="s">
        <v>366</v>
      </c>
      <c r="M69" s="10" t="s">
        <v>367</v>
      </c>
      <c r="N69" s="10" t="s">
        <v>592</v>
      </c>
      <c r="O69" s="10" t="s">
        <v>593</v>
      </c>
      <c r="P69" s="11" t="n">
        <v>5888000</v>
      </c>
      <c r="Q69" s="10" t="s">
        <v>594</v>
      </c>
      <c r="R69" s="10" t="str">
        <f aca="false">VLOOKUP(Q69,DB_ZONE_OMOGENEE!A51:D361,3)</f>
        <v>ZONA 1</v>
      </c>
      <c r="S69" s="10" t="s">
        <v>383</v>
      </c>
      <c r="T69" s="10" t="s">
        <v>405</v>
      </c>
      <c r="U69" s="10" t="s">
        <v>406</v>
      </c>
    </row>
    <row r="70" customFormat="false" ht="12.8" hidden="true" customHeight="false" outlineLevel="0" collapsed="false">
      <c r="A70" s="10" t="s">
        <v>631</v>
      </c>
      <c r="B70" s="10" t="s">
        <v>588</v>
      </c>
      <c r="C70" s="10" t="s">
        <v>588</v>
      </c>
      <c r="D70" s="10"/>
      <c r="E70" s="10" t="s">
        <v>632</v>
      </c>
      <c r="F70" s="10" t="s">
        <v>431</v>
      </c>
      <c r="G70" s="10" t="s">
        <v>377</v>
      </c>
      <c r="H70" s="10" t="s">
        <v>433</v>
      </c>
      <c r="I70" s="10" t="s">
        <v>434</v>
      </c>
      <c r="J70" s="10" t="s">
        <v>630</v>
      </c>
      <c r="K70" s="6" t="s">
        <v>591</v>
      </c>
      <c r="L70" s="10" t="s">
        <v>366</v>
      </c>
      <c r="M70" s="10" t="s">
        <v>367</v>
      </c>
      <c r="N70" s="10" t="s">
        <v>592</v>
      </c>
      <c r="O70" s="10" t="s">
        <v>593</v>
      </c>
      <c r="P70" s="11" t="n">
        <v>6200000</v>
      </c>
      <c r="Q70" s="10" t="s">
        <v>594</v>
      </c>
      <c r="R70" s="10" t="str">
        <f aca="false">VLOOKUP(Q70,DB_ZONE_OMOGENEE!A52:D362,3)</f>
        <v>ZONA 1</v>
      </c>
      <c r="S70" s="10" t="s">
        <v>383</v>
      </c>
      <c r="T70" s="10" t="s">
        <v>405</v>
      </c>
      <c r="U70" s="10" t="s">
        <v>406</v>
      </c>
    </row>
    <row r="71" customFormat="false" ht="12.8" hidden="true" customHeight="false" outlineLevel="0" collapsed="false">
      <c r="A71" s="10" t="s">
        <v>633</v>
      </c>
      <c r="B71" s="10" t="s">
        <v>588</v>
      </c>
      <c r="C71" s="10" t="s">
        <v>469</v>
      </c>
      <c r="D71" s="10"/>
      <c r="E71" s="10" t="s">
        <v>634</v>
      </c>
      <c r="F71" s="10" t="s">
        <v>469</v>
      </c>
      <c r="G71" s="10" t="s">
        <v>469</v>
      </c>
      <c r="H71" s="10" t="s">
        <v>469</v>
      </c>
      <c r="I71" s="10" t="s">
        <v>469</v>
      </c>
      <c r="J71" s="10" t="s">
        <v>635</v>
      </c>
      <c r="K71" s="6" t="s">
        <v>591</v>
      </c>
      <c r="L71" s="10" t="s">
        <v>366</v>
      </c>
      <c r="M71" s="10" t="s">
        <v>367</v>
      </c>
      <c r="N71" s="10" t="s">
        <v>592</v>
      </c>
      <c r="O71" s="10" t="s">
        <v>593</v>
      </c>
      <c r="P71" s="11" t="n">
        <v>3000000</v>
      </c>
      <c r="Q71" s="10" t="s">
        <v>594</v>
      </c>
      <c r="R71" s="10" t="str">
        <f aca="false">VLOOKUP(Q71,DB_ZONE_OMOGENEE!A55:D365,3)</f>
        <v>ZONA 1</v>
      </c>
      <c r="S71" s="10"/>
      <c r="T71" s="10" t="s">
        <v>437</v>
      </c>
      <c r="U71" s="10" t="s">
        <v>438</v>
      </c>
    </row>
    <row r="72" customFormat="false" ht="12.8" hidden="true" customHeight="false" outlineLevel="0" collapsed="false">
      <c r="A72" s="10" t="s">
        <v>636</v>
      </c>
      <c r="B72" s="10" t="s">
        <v>588</v>
      </c>
      <c r="C72" s="10" t="s">
        <v>588</v>
      </c>
      <c r="D72" s="10"/>
      <c r="E72" s="10" t="s">
        <v>637</v>
      </c>
      <c r="F72" s="10" t="s">
        <v>361</v>
      </c>
      <c r="G72" s="10" t="s">
        <v>377</v>
      </c>
      <c r="H72" s="10" t="s">
        <v>443</v>
      </c>
      <c r="I72" s="10" t="s">
        <v>444</v>
      </c>
      <c r="J72" s="10" t="s">
        <v>635</v>
      </c>
      <c r="K72" s="6" t="s">
        <v>591</v>
      </c>
      <c r="L72" s="10" t="s">
        <v>366</v>
      </c>
      <c r="M72" s="10" t="s">
        <v>367</v>
      </c>
      <c r="N72" s="10" t="s">
        <v>592</v>
      </c>
      <c r="O72" s="10" t="s">
        <v>593</v>
      </c>
      <c r="P72" s="11" t="n">
        <v>3000000</v>
      </c>
      <c r="Q72" s="10" t="s">
        <v>594</v>
      </c>
      <c r="R72" s="10" t="str">
        <f aca="false">VLOOKUP(Q72,DB_ZONE_OMOGENEE!A54:D364,3)</f>
        <v>ZONA 1</v>
      </c>
      <c r="S72" s="10" t="s">
        <v>383</v>
      </c>
      <c r="T72" s="10" t="s">
        <v>405</v>
      </c>
      <c r="U72" s="10" t="s">
        <v>406</v>
      </c>
    </row>
    <row r="73" customFormat="false" ht="12.8" hidden="true" customHeight="false" outlineLevel="0" collapsed="false">
      <c r="A73" s="10" t="s">
        <v>638</v>
      </c>
      <c r="B73" s="10" t="s">
        <v>588</v>
      </c>
      <c r="C73" s="10" t="s">
        <v>588</v>
      </c>
      <c r="D73" s="10"/>
      <c r="E73" s="10" t="s">
        <v>639</v>
      </c>
      <c r="F73" s="10" t="s">
        <v>376</v>
      </c>
      <c r="G73" s="10" t="s">
        <v>377</v>
      </c>
      <c r="H73" s="10" t="s">
        <v>378</v>
      </c>
      <c r="I73" s="10" t="s">
        <v>394</v>
      </c>
      <c r="J73" s="6" t="s">
        <v>378</v>
      </c>
      <c r="K73" s="6" t="s">
        <v>591</v>
      </c>
      <c r="L73" s="10" t="s">
        <v>366</v>
      </c>
      <c r="M73" s="10" t="s">
        <v>367</v>
      </c>
      <c r="N73" s="10" t="s">
        <v>592</v>
      </c>
      <c r="O73" s="10" t="s">
        <v>593</v>
      </c>
      <c r="P73" s="11" t="n">
        <v>2050000</v>
      </c>
      <c r="Q73" s="10" t="s">
        <v>594</v>
      </c>
      <c r="R73" s="10" t="str">
        <f aca="false">VLOOKUP(Q73,DB_ZONE_OMOGENEE!A56:D366,3)</f>
        <v>ZONA 1</v>
      </c>
      <c r="S73" s="10" t="s">
        <v>383</v>
      </c>
      <c r="T73" s="10" t="s">
        <v>405</v>
      </c>
      <c r="U73" s="10" t="s">
        <v>406</v>
      </c>
    </row>
    <row r="74" customFormat="false" ht="12.8" hidden="true" customHeight="false" outlineLevel="0" collapsed="false">
      <c r="A74" s="10" t="s">
        <v>640</v>
      </c>
      <c r="B74" s="10" t="s">
        <v>588</v>
      </c>
      <c r="C74" s="10" t="s">
        <v>588</v>
      </c>
      <c r="D74" s="10"/>
      <c r="E74" s="10" t="s">
        <v>641</v>
      </c>
      <c r="F74" s="10" t="s">
        <v>376</v>
      </c>
      <c r="G74" s="10" t="s">
        <v>377</v>
      </c>
      <c r="H74" s="10" t="s">
        <v>378</v>
      </c>
      <c r="I74" s="10" t="s">
        <v>394</v>
      </c>
      <c r="J74" s="6" t="s">
        <v>378</v>
      </c>
      <c r="K74" s="6" t="s">
        <v>591</v>
      </c>
      <c r="L74" s="10" t="s">
        <v>366</v>
      </c>
      <c r="M74" s="10" t="s">
        <v>367</v>
      </c>
      <c r="N74" s="10" t="s">
        <v>592</v>
      </c>
      <c r="O74" s="10" t="s">
        <v>593</v>
      </c>
      <c r="P74" s="11" t="n">
        <v>2100000</v>
      </c>
      <c r="Q74" s="10" t="s">
        <v>594</v>
      </c>
      <c r="R74" s="10" t="str">
        <f aca="false">VLOOKUP(Q74,DB_ZONE_OMOGENEE!A57:D367,3)</f>
        <v>ZONA 1</v>
      </c>
      <c r="S74" s="10" t="s">
        <v>383</v>
      </c>
      <c r="T74" s="10" t="s">
        <v>405</v>
      </c>
      <c r="U74" s="10" t="s">
        <v>406</v>
      </c>
    </row>
    <row r="75" customFormat="false" ht="12.8" hidden="true" customHeight="false" outlineLevel="0" collapsed="false">
      <c r="A75" s="10" t="s">
        <v>642</v>
      </c>
      <c r="B75" s="10" t="s">
        <v>588</v>
      </c>
      <c r="C75" s="10" t="s">
        <v>588</v>
      </c>
      <c r="D75" s="10"/>
      <c r="E75" s="10" t="s">
        <v>643</v>
      </c>
      <c r="F75" s="10" t="s">
        <v>376</v>
      </c>
      <c r="G75" s="10" t="s">
        <v>377</v>
      </c>
      <c r="H75" s="10" t="s">
        <v>378</v>
      </c>
      <c r="I75" s="10" t="s">
        <v>394</v>
      </c>
      <c r="J75" s="6" t="s">
        <v>378</v>
      </c>
      <c r="K75" s="6" t="s">
        <v>591</v>
      </c>
      <c r="L75" s="10" t="s">
        <v>366</v>
      </c>
      <c r="M75" s="10" t="s">
        <v>367</v>
      </c>
      <c r="N75" s="10" t="s">
        <v>592</v>
      </c>
      <c r="O75" s="10" t="s">
        <v>593</v>
      </c>
      <c r="P75" s="11" t="n">
        <v>1800000</v>
      </c>
      <c r="Q75" s="10" t="s">
        <v>594</v>
      </c>
      <c r="R75" s="10" t="str">
        <f aca="false">VLOOKUP(Q75,DB_ZONE_OMOGENEE!A58:D368,3)</f>
        <v>ZONA 1</v>
      </c>
      <c r="S75" s="10" t="s">
        <v>383</v>
      </c>
      <c r="T75" s="10" t="s">
        <v>405</v>
      </c>
      <c r="U75" s="10" t="s">
        <v>406</v>
      </c>
    </row>
    <row r="76" customFormat="false" ht="12.8" hidden="true" customHeight="false" outlineLevel="0" collapsed="false">
      <c r="A76" s="10" t="s">
        <v>644</v>
      </c>
      <c r="B76" s="10" t="s">
        <v>588</v>
      </c>
      <c r="C76" s="10" t="s">
        <v>588</v>
      </c>
      <c r="D76" s="10"/>
      <c r="E76" s="10" t="s">
        <v>645</v>
      </c>
      <c r="F76" s="10" t="s">
        <v>376</v>
      </c>
      <c r="G76" s="10" t="s">
        <v>377</v>
      </c>
      <c r="H76" s="10" t="s">
        <v>378</v>
      </c>
      <c r="I76" s="10" t="s">
        <v>493</v>
      </c>
      <c r="J76" s="6" t="s">
        <v>378</v>
      </c>
      <c r="K76" s="6" t="s">
        <v>591</v>
      </c>
      <c r="L76" s="10" t="s">
        <v>366</v>
      </c>
      <c r="M76" s="10" t="s">
        <v>367</v>
      </c>
      <c r="N76" s="10" t="s">
        <v>592</v>
      </c>
      <c r="O76" s="10" t="s">
        <v>593</v>
      </c>
      <c r="P76" s="11" t="n">
        <v>4400000</v>
      </c>
      <c r="Q76" s="10" t="s">
        <v>594</v>
      </c>
      <c r="R76" s="10" t="str">
        <f aca="false">VLOOKUP(Q76,DB_ZONE_OMOGENEE!A83:D393,3)</f>
        <v>ZONA 1</v>
      </c>
      <c r="S76" s="10"/>
      <c r="T76" s="10" t="s">
        <v>405</v>
      </c>
      <c r="U76" s="10" t="s">
        <v>406</v>
      </c>
    </row>
    <row r="77" customFormat="false" ht="12.8" hidden="true" customHeight="false" outlineLevel="0" collapsed="false">
      <c r="A77" s="10" t="s">
        <v>646</v>
      </c>
      <c r="B77" s="10" t="s">
        <v>588</v>
      </c>
      <c r="C77" s="10" t="s">
        <v>469</v>
      </c>
      <c r="D77" s="10"/>
      <c r="E77" s="10" t="s">
        <v>647</v>
      </c>
      <c r="F77" s="10" t="s">
        <v>469</v>
      </c>
      <c r="G77" s="10" t="s">
        <v>469</v>
      </c>
      <c r="H77" s="10" t="s">
        <v>469</v>
      </c>
      <c r="I77" s="10" t="s">
        <v>469</v>
      </c>
      <c r="J77" s="6" t="s">
        <v>378</v>
      </c>
      <c r="K77" s="6" t="s">
        <v>591</v>
      </c>
      <c r="L77" s="10" t="s">
        <v>366</v>
      </c>
      <c r="M77" s="10" t="s">
        <v>367</v>
      </c>
      <c r="N77" s="10" t="s">
        <v>592</v>
      </c>
      <c r="O77" s="10" t="s">
        <v>593</v>
      </c>
      <c r="P77" s="11" t="n">
        <v>2000000</v>
      </c>
      <c r="Q77" s="10" t="s">
        <v>594</v>
      </c>
      <c r="R77" s="10" t="str">
        <f aca="false">VLOOKUP(Q77,DB_ZONE_OMOGENEE!A77:D387,3)</f>
        <v>ZONA 1</v>
      </c>
      <c r="S77" s="10" t="s">
        <v>383</v>
      </c>
      <c r="T77" s="10" t="s">
        <v>405</v>
      </c>
      <c r="U77" s="10" t="s">
        <v>406</v>
      </c>
    </row>
    <row r="78" customFormat="false" ht="12.8" hidden="true" customHeight="false" outlineLevel="0" collapsed="false">
      <c r="A78" s="10" t="s">
        <v>648</v>
      </c>
      <c r="B78" s="10" t="s">
        <v>588</v>
      </c>
      <c r="C78" s="10" t="s">
        <v>469</v>
      </c>
      <c r="D78" s="10"/>
      <c r="E78" s="10" t="s">
        <v>649</v>
      </c>
      <c r="F78" s="10" t="s">
        <v>469</v>
      </c>
      <c r="G78" s="10" t="s">
        <v>469</v>
      </c>
      <c r="H78" s="10" t="s">
        <v>469</v>
      </c>
      <c r="I78" s="10" t="s">
        <v>469</v>
      </c>
      <c r="J78" s="6" t="s">
        <v>378</v>
      </c>
      <c r="K78" s="6" t="s">
        <v>591</v>
      </c>
      <c r="L78" s="10" t="s">
        <v>366</v>
      </c>
      <c r="M78" s="10" t="s">
        <v>367</v>
      </c>
      <c r="N78" s="10" t="s">
        <v>592</v>
      </c>
      <c r="O78" s="10" t="s">
        <v>593</v>
      </c>
      <c r="P78" s="11" t="n">
        <v>4538275</v>
      </c>
      <c r="Q78" s="10" t="s">
        <v>594</v>
      </c>
      <c r="R78" s="10" t="str">
        <f aca="false">VLOOKUP(Q78,DB_ZONE_OMOGENEE!A76:D386,3)</f>
        <v>ZONA 1</v>
      </c>
      <c r="S78" s="10"/>
      <c r="T78" s="10" t="s">
        <v>437</v>
      </c>
      <c r="U78" s="10" t="s">
        <v>438</v>
      </c>
    </row>
    <row r="79" customFormat="false" ht="12.8" hidden="true" customHeight="false" outlineLevel="0" collapsed="false">
      <c r="A79" s="10" t="s">
        <v>650</v>
      </c>
      <c r="B79" s="10" t="s">
        <v>588</v>
      </c>
      <c r="C79" s="10" t="s">
        <v>588</v>
      </c>
      <c r="D79" s="10"/>
      <c r="E79" s="10" t="s">
        <v>651</v>
      </c>
      <c r="F79" s="10" t="s">
        <v>376</v>
      </c>
      <c r="G79" s="10" t="s">
        <v>377</v>
      </c>
      <c r="H79" s="10" t="s">
        <v>378</v>
      </c>
      <c r="I79" s="10" t="s">
        <v>394</v>
      </c>
      <c r="J79" s="6" t="s">
        <v>378</v>
      </c>
      <c r="K79" s="6" t="s">
        <v>591</v>
      </c>
      <c r="L79" s="10" t="s">
        <v>366</v>
      </c>
      <c r="M79" s="10" t="s">
        <v>367</v>
      </c>
      <c r="N79" s="10" t="s">
        <v>592</v>
      </c>
      <c r="O79" s="10" t="s">
        <v>593</v>
      </c>
      <c r="P79" s="11" t="n">
        <v>2200000</v>
      </c>
      <c r="Q79" s="10" t="s">
        <v>594</v>
      </c>
      <c r="R79" s="10" t="str">
        <f aca="false">VLOOKUP(Q79,DB_ZONE_OMOGENEE!A63:D373,3)</f>
        <v>ZONA 1</v>
      </c>
      <c r="S79" s="10"/>
      <c r="T79" s="10" t="s">
        <v>405</v>
      </c>
      <c r="U79" s="10" t="s">
        <v>406</v>
      </c>
    </row>
    <row r="80" customFormat="false" ht="12.8" hidden="true" customHeight="false" outlineLevel="0" collapsed="false">
      <c r="A80" s="10" t="s">
        <v>652</v>
      </c>
      <c r="B80" s="10" t="s">
        <v>588</v>
      </c>
      <c r="C80" s="10" t="s">
        <v>588</v>
      </c>
      <c r="D80" s="10"/>
      <c r="E80" s="10" t="s">
        <v>653</v>
      </c>
      <c r="F80" s="10" t="s">
        <v>376</v>
      </c>
      <c r="G80" s="10" t="s">
        <v>377</v>
      </c>
      <c r="H80" s="10" t="s">
        <v>378</v>
      </c>
      <c r="I80" s="10" t="s">
        <v>654</v>
      </c>
      <c r="J80" s="10" t="s">
        <v>610</v>
      </c>
      <c r="K80" s="6" t="s">
        <v>591</v>
      </c>
      <c r="L80" s="10" t="s">
        <v>366</v>
      </c>
      <c r="M80" s="10" t="s">
        <v>367</v>
      </c>
      <c r="N80" s="10" t="s">
        <v>592</v>
      </c>
      <c r="O80" s="10" t="s">
        <v>593</v>
      </c>
      <c r="P80" s="11" t="n">
        <v>2800000</v>
      </c>
      <c r="Q80" s="10" t="s">
        <v>594</v>
      </c>
      <c r="R80" s="10" t="str">
        <f aca="false">VLOOKUP(Q80,DB_ZONE_OMOGENEE!A78:D388,3)</f>
        <v>ZONA 1</v>
      </c>
      <c r="S80" s="10" t="s">
        <v>383</v>
      </c>
      <c r="T80" s="10" t="s">
        <v>405</v>
      </c>
      <c r="U80" s="10" t="s">
        <v>406</v>
      </c>
    </row>
    <row r="81" customFormat="false" ht="12.8" hidden="true" customHeight="false" outlineLevel="0" collapsed="false">
      <c r="A81" s="10" t="s">
        <v>655</v>
      </c>
      <c r="B81" s="10" t="s">
        <v>588</v>
      </c>
      <c r="C81" s="10" t="s">
        <v>588</v>
      </c>
      <c r="D81" s="10"/>
      <c r="E81" s="10" t="s">
        <v>656</v>
      </c>
      <c r="F81" s="10" t="s">
        <v>376</v>
      </c>
      <c r="G81" s="10" t="s">
        <v>377</v>
      </c>
      <c r="H81" s="10" t="s">
        <v>378</v>
      </c>
      <c r="I81" s="10" t="s">
        <v>654</v>
      </c>
      <c r="J81" s="10" t="s">
        <v>610</v>
      </c>
      <c r="K81" s="6" t="s">
        <v>591</v>
      </c>
      <c r="L81" s="10" t="s">
        <v>366</v>
      </c>
      <c r="M81" s="10" t="s">
        <v>367</v>
      </c>
      <c r="N81" s="10" t="s">
        <v>592</v>
      </c>
      <c r="O81" s="10" t="s">
        <v>593</v>
      </c>
      <c r="P81" s="11" t="n">
        <v>6300000</v>
      </c>
      <c r="Q81" s="10" t="s">
        <v>594</v>
      </c>
      <c r="R81" s="10" t="str">
        <f aca="false">VLOOKUP(Q81,DB_ZONE_OMOGENEE!A79:D389,3)</f>
        <v>ZONA 1</v>
      </c>
      <c r="S81" s="10"/>
      <c r="T81" s="10" t="s">
        <v>405</v>
      </c>
      <c r="U81" s="10" t="s">
        <v>406</v>
      </c>
    </row>
    <row r="82" customFormat="false" ht="12.8" hidden="true" customHeight="false" outlineLevel="0" collapsed="false">
      <c r="A82" s="10" t="s">
        <v>657</v>
      </c>
      <c r="B82" s="10" t="s">
        <v>588</v>
      </c>
      <c r="C82" s="10" t="s">
        <v>588</v>
      </c>
      <c r="D82" s="10"/>
      <c r="E82" s="10" t="s">
        <v>658</v>
      </c>
      <c r="F82" s="10" t="s">
        <v>376</v>
      </c>
      <c r="G82" s="10" t="s">
        <v>377</v>
      </c>
      <c r="H82" s="10" t="s">
        <v>378</v>
      </c>
      <c r="I82" s="10" t="s">
        <v>654</v>
      </c>
      <c r="J82" s="10" t="s">
        <v>610</v>
      </c>
      <c r="K82" s="6" t="s">
        <v>591</v>
      </c>
      <c r="L82" s="10" t="s">
        <v>366</v>
      </c>
      <c r="M82" s="10" t="s">
        <v>367</v>
      </c>
      <c r="N82" s="10" t="s">
        <v>592</v>
      </c>
      <c r="O82" s="10" t="s">
        <v>593</v>
      </c>
      <c r="P82" s="11" t="n">
        <v>4000000</v>
      </c>
      <c r="Q82" s="10" t="s">
        <v>594</v>
      </c>
      <c r="R82" s="10" t="str">
        <f aca="false">VLOOKUP(Q82,DB_ZONE_OMOGENEE!A82:D392,3)</f>
        <v>ZONA 1</v>
      </c>
      <c r="S82" s="10"/>
      <c r="T82" s="10" t="s">
        <v>405</v>
      </c>
      <c r="U82" s="10" t="s">
        <v>406</v>
      </c>
    </row>
    <row r="83" customFormat="false" ht="12.8" hidden="true" customHeight="false" outlineLevel="0" collapsed="false">
      <c r="A83" s="10" t="s">
        <v>659</v>
      </c>
      <c r="B83" s="10" t="s">
        <v>588</v>
      </c>
      <c r="C83" s="10" t="s">
        <v>588</v>
      </c>
      <c r="D83" s="10"/>
      <c r="E83" s="10" t="s">
        <v>660</v>
      </c>
      <c r="F83" s="10" t="s">
        <v>376</v>
      </c>
      <c r="G83" s="10" t="s">
        <v>377</v>
      </c>
      <c r="H83" s="10" t="s">
        <v>378</v>
      </c>
      <c r="I83" s="10" t="s">
        <v>394</v>
      </c>
      <c r="J83" s="10" t="s">
        <v>610</v>
      </c>
      <c r="K83" s="6" t="s">
        <v>591</v>
      </c>
      <c r="L83" s="10" t="s">
        <v>366</v>
      </c>
      <c r="M83" s="10" t="s">
        <v>367</v>
      </c>
      <c r="N83" s="10" t="s">
        <v>592</v>
      </c>
      <c r="O83" s="10" t="s">
        <v>593</v>
      </c>
      <c r="P83" s="11" t="n">
        <v>4500000</v>
      </c>
      <c r="Q83" s="10" t="s">
        <v>594</v>
      </c>
      <c r="R83" s="10" t="str">
        <f aca="false">VLOOKUP(Q83,DB_ZONE_OMOGENEE!A50:D360,3)</f>
        <v>ZONA 1</v>
      </c>
      <c r="S83" s="10"/>
      <c r="T83" s="10" t="s">
        <v>405</v>
      </c>
      <c r="U83" s="10" t="s">
        <v>406</v>
      </c>
    </row>
    <row r="84" customFormat="false" ht="12.8" hidden="true" customHeight="false" outlineLevel="0" collapsed="false">
      <c r="A84" s="10" t="s">
        <v>661</v>
      </c>
      <c r="B84" s="10" t="s">
        <v>588</v>
      </c>
      <c r="C84" s="10" t="s">
        <v>469</v>
      </c>
      <c r="D84" s="10"/>
      <c r="E84" s="10" t="s">
        <v>662</v>
      </c>
      <c r="F84" s="10" t="s">
        <v>469</v>
      </c>
      <c r="G84" s="10" t="s">
        <v>469</v>
      </c>
      <c r="H84" s="10" t="s">
        <v>469</v>
      </c>
      <c r="I84" s="10" t="s">
        <v>469</v>
      </c>
      <c r="J84" s="10" t="s">
        <v>610</v>
      </c>
      <c r="K84" s="6" t="s">
        <v>591</v>
      </c>
      <c r="L84" s="10" t="s">
        <v>366</v>
      </c>
      <c r="M84" s="10" t="s">
        <v>367</v>
      </c>
      <c r="N84" s="10" t="s">
        <v>592</v>
      </c>
      <c r="O84" s="10" t="s">
        <v>593</v>
      </c>
      <c r="P84" s="11" t="n">
        <v>2449680</v>
      </c>
      <c r="Q84" s="10" t="s">
        <v>594</v>
      </c>
      <c r="R84" s="10" t="str">
        <f aca="false">VLOOKUP(Q84,DB_ZONE_OMOGENEE!A59:D369,3)</f>
        <v>ZONA 1</v>
      </c>
      <c r="S84" s="10"/>
      <c r="T84" s="10"/>
      <c r="U84" s="10" t="s">
        <v>385</v>
      </c>
    </row>
    <row r="85" customFormat="false" ht="12.8" hidden="true" customHeight="false" outlineLevel="0" collapsed="false">
      <c r="A85" s="10" t="s">
        <v>663</v>
      </c>
      <c r="B85" s="10" t="s">
        <v>588</v>
      </c>
      <c r="C85" s="10" t="s">
        <v>469</v>
      </c>
      <c r="D85" s="10"/>
      <c r="E85" s="10" t="s">
        <v>664</v>
      </c>
      <c r="F85" s="10" t="s">
        <v>469</v>
      </c>
      <c r="G85" s="10" t="s">
        <v>469</v>
      </c>
      <c r="H85" s="10" t="s">
        <v>469</v>
      </c>
      <c r="I85" s="10" t="s">
        <v>469</v>
      </c>
      <c r="J85" s="10" t="s">
        <v>610</v>
      </c>
      <c r="K85" s="6" t="s">
        <v>591</v>
      </c>
      <c r="L85" s="10" t="s">
        <v>366</v>
      </c>
      <c r="M85" s="10" t="s">
        <v>367</v>
      </c>
      <c r="N85" s="10" t="s">
        <v>592</v>
      </c>
      <c r="O85" s="10" t="s">
        <v>593</v>
      </c>
      <c r="P85" s="11" t="n">
        <v>5315485</v>
      </c>
      <c r="Q85" s="10" t="s">
        <v>594</v>
      </c>
      <c r="R85" s="10" t="str">
        <f aca="false">VLOOKUP(Q85,DB_ZONE_OMOGENEE!A48:D358,3)</f>
        <v>ZONA 1</v>
      </c>
      <c r="S85" s="10"/>
      <c r="T85" s="10"/>
      <c r="U85" s="10" t="s">
        <v>385</v>
      </c>
    </row>
    <row r="86" customFormat="false" ht="12.8" hidden="true" customHeight="false" outlineLevel="0" collapsed="false">
      <c r="A86" s="10" t="s">
        <v>665</v>
      </c>
      <c r="B86" s="10" t="s">
        <v>588</v>
      </c>
      <c r="C86" s="10" t="s">
        <v>469</v>
      </c>
      <c r="D86" s="10"/>
      <c r="E86" s="10" t="s">
        <v>666</v>
      </c>
      <c r="F86" s="10" t="s">
        <v>469</v>
      </c>
      <c r="G86" s="10" t="s">
        <v>469</v>
      </c>
      <c r="H86" s="10" t="s">
        <v>469</v>
      </c>
      <c r="I86" s="10" t="s">
        <v>469</v>
      </c>
      <c r="J86" s="10" t="s">
        <v>610</v>
      </c>
      <c r="K86" s="6" t="s">
        <v>591</v>
      </c>
      <c r="L86" s="10" t="s">
        <v>366</v>
      </c>
      <c r="M86" s="10" t="s">
        <v>367</v>
      </c>
      <c r="N86" s="10" t="s">
        <v>592</v>
      </c>
      <c r="O86" s="10" t="s">
        <v>593</v>
      </c>
      <c r="P86" s="11" t="n">
        <v>675000</v>
      </c>
      <c r="Q86" s="10" t="s">
        <v>594</v>
      </c>
      <c r="R86" s="10" t="str">
        <f aca="false">VLOOKUP(Q86,DB_ZONE_OMOGENEE!A70:D380,3)</f>
        <v>ZONA 1</v>
      </c>
      <c r="S86" s="10"/>
      <c r="T86" s="10"/>
      <c r="U86" s="10" t="s">
        <v>385</v>
      </c>
    </row>
    <row r="87" customFormat="false" ht="12.8" hidden="true" customHeight="false" outlineLevel="0" collapsed="false">
      <c r="A87" s="10" t="s">
        <v>667</v>
      </c>
      <c r="B87" s="10" t="s">
        <v>588</v>
      </c>
      <c r="C87" s="10" t="s">
        <v>588</v>
      </c>
      <c r="D87" s="10"/>
      <c r="E87" s="10" t="s">
        <v>668</v>
      </c>
      <c r="F87" s="10" t="s">
        <v>376</v>
      </c>
      <c r="G87" s="10" t="s">
        <v>377</v>
      </c>
      <c r="H87" s="10" t="s">
        <v>378</v>
      </c>
      <c r="I87" s="10" t="s">
        <v>394</v>
      </c>
      <c r="J87" s="10" t="s">
        <v>610</v>
      </c>
      <c r="K87" s="6" t="s">
        <v>591</v>
      </c>
      <c r="L87" s="10" t="s">
        <v>366</v>
      </c>
      <c r="M87" s="10" t="s">
        <v>367</v>
      </c>
      <c r="N87" s="10" t="s">
        <v>592</v>
      </c>
      <c r="O87" s="10" t="s">
        <v>593</v>
      </c>
      <c r="P87" s="11" t="n">
        <v>3900000</v>
      </c>
      <c r="Q87" s="10" t="s">
        <v>594</v>
      </c>
      <c r="R87" s="10" t="str">
        <f aca="false">VLOOKUP(Q87,DB_ZONE_OMOGENEE!A60:D370,3)</f>
        <v>ZONA 1</v>
      </c>
      <c r="S87" s="10"/>
      <c r="T87" s="10" t="s">
        <v>405</v>
      </c>
      <c r="U87" s="10" t="s">
        <v>406</v>
      </c>
    </row>
    <row r="88" customFormat="false" ht="12.8" hidden="true" customHeight="false" outlineLevel="0" collapsed="false">
      <c r="A88" s="10" t="s">
        <v>669</v>
      </c>
      <c r="B88" s="10" t="s">
        <v>588</v>
      </c>
      <c r="C88" s="10" t="s">
        <v>588</v>
      </c>
      <c r="D88" s="10"/>
      <c r="E88" s="10" t="s">
        <v>670</v>
      </c>
      <c r="F88" s="10" t="s">
        <v>361</v>
      </c>
      <c r="G88" s="10" t="s">
        <v>377</v>
      </c>
      <c r="H88" s="10" t="s">
        <v>443</v>
      </c>
      <c r="I88" s="10" t="s">
        <v>444</v>
      </c>
      <c r="J88" s="10" t="s">
        <v>671</v>
      </c>
      <c r="K88" s="6" t="s">
        <v>591</v>
      </c>
      <c r="L88" s="10" t="s">
        <v>366</v>
      </c>
      <c r="M88" s="10" t="s">
        <v>367</v>
      </c>
      <c r="N88" s="10" t="s">
        <v>592</v>
      </c>
      <c r="O88" s="10" t="s">
        <v>593</v>
      </c>
      <c r="P88" s="11" t="n">
        <v>2000000</v>
      </c>
      <c r="Q88" s="10" t="s">
        <v>594</v>
      </c>
      <c r="R88" s="10" t="str">
        <f aca="false">VLOOKUP(Q88,DB_ZONE_OMOGENEE!A53:D363,3)</f>
        <v>ZONA 1</v>
      </c>
      <c r="S88" s="10" t="s">
        <v>383</v>
      </c>
      <c r="T88" s="10" t="s">
        <v>405</v>
      </c>
      <c r="U88" s="10" t="s">
        <v>406</v>
      </c>
    </row>
    <row r="89" customFormat="false" ht="68.65" hidden="true" customHeight="false" outlineLevel="0" collapsed="false">
      <c r="A89" s="6" t="s">
        <v>672</v>
      </c>
      <c r="B89" s="6" t="s">
        <v>673</v>
      </c>
      <c r="C89" s="6" t="s">
        <v>673</v>
      </c>
      <c r="D89" s="6" t="s">
        <v>674</v>
      </c>
      <c r="E89" s="7" t="s">
        <v>675</v>
      </c>
      <c r="F89" s="6" t="s">
        <v>376</v>
      </c>
      <c r="G89" s="6" t="s">
        <v>401</v>
      </c>
      <c r="H89" s="6" t="s">
        <v>378</v>
      </c>
      <c r="I89" s="6" t="s">
        <v>394</v>
      </c>
      <c r="J89" s="6" t="s">
        <v>676</v>
      </c>
      <c r="K89" s="6" t="s">
        <v>677</v>
      </c>
      <c r="L89" s="6" t="s">
        <v>366</v>
      </c>
      <c r="M89" s="6" t="s">
        <v>367</v>
      </c>
      <c r="N89" s="6" t="s">
        <v>592</v>
      </c>
      <c r="O89" s="6"/>
      <c r="P89" s="12" t="n">
        <v>2450000</v>
      </c>
      <c r="Q89" s="6" t="s">
        <v>678</v>
      </c>
      <c r="R89" s="6" t="str">
        <f aca="false">VLOOKUP(Q89,DB_ZONE_OMOGENEE!A1:D311,3)</f>
        <v>ZONA 2</v>
      </c>
      <c r="S89" s="13" t="s">
        <v>390</v>
      </c>
      <c r="T89" s="13" t="s">
        <v>405</v>
      </c>
      <c r="U89" s="13" t="s">
        <v>406</v>
      </c>
    </row>
    <row r="90" customFormat="false" ht="79.85" hidden="true" customHeight="false" outlineLevel="0" collapsed="false">
      <c r="A90" s="6" t="s">
        <v>679</v>
      </c>
      <c r="B90" s="6" t="s">
        <v>680</v>
      </c>
      <c r="C90" s="6" t="s">
        <v>680</v>
      </c>
      <c r="D90" s="6" t="s">
        <v>681</v>
      </c>
      <c r="E90" s="7" t="s">
        <v>682</v>
      </c>
      <c r="F90" s="6" t="s">
        <v>431</v>
      </c>
      <c r="G90" s="6" t="s">
        <v>377</v>
      </c>
      <c r="H90" s="6" t="s">
        <v>433</v>
      </c>
      <c r="I90" s="6" t="s">
        <v>434</v>
      </c>
      <c r="J90" s="6" t="s">
        <v>676</v>
      </c>
      <c r="K90" s="6" t="s">
        <v>677</v>
      </c>
      <c r="L90" s="6" t="s">
        <v>366</v>
      </c>
      <c r="M90" s="6" t="s">
        <v>367</v>
      </c>
      <c r="N90" s="6" t="s">
        <v>592</v>
      </c>
      <c r="O90" s="6"/>
      <c r="P90" s="12" t="n">
        <v>2023216</v>
      </c>
      <c r="Q90" s="6" t="s">
        <v>683</v>
      </c>
      <c r="R90" s="6" t="str">
        <f aca="false">VLOOKUP(Q90,DB_ZONE_OMOGENEE!A2:D312,3)</f>
        <v>ZONA 6</v>
      </c>
      <c r="S90" s="13" t="s">
        <v>383</v>
      </c>
      <c r="T90" s="13" t="s">
        <v>384</v>
      </c>
      <c r="U90" s="13" t="s">
        <v>385</v>
      </c>
    </row>
    <row r="91" customFormat="false" ht="68.65" hidden="true" customHeight="false" outlineLevel="0" collapsed="false">
      <c r="A91" s="6" t="s">
        <v>684</v>
      </c>
      <c r="B91" s="6" t="s">
        <v>680</v>
      </c>
      <c r="C91" s="6" t="s">
        <v>680</v>
      </c>
      <c r="D91" s="6" t="s">
        <v>685</v>
      </c>
      <c r="E91" s="7" t="s">
        <v>686</v>
      </c>
      <c r="F91" s="6" t="s">
        <v>376</v>
      </c>
      <c r="G91" s="6" t="s">
        <v>579</v>
      </c>
      <c r="H91" s="6" t="s">
        <v>378</v>
      </c>
      <c r="I91" s="6" t="s">
        <v>493</v>
      </c>
      <c r="J91" s="6" t="s">
        <v>676</v>
      </c>
      <c r="K91" s="6" t="s">
        <v>677</v>
      </c>
      <c r="L91" s="6" t="s">
        <v>366</v>
      </c>
      <c r="M91" s="6" t="s">
        <v>367</v>
      </c>
      <c r="N91" s="6" t="s">
        <v>592</v>
      </c>
      <c r="O91" s="6"/>
      <c r="P91" s="12" t="n">
        <v>1876784</v>
      </c>
      <c r="Q91" s="6" t="s">
        <v>683</v>
      </c>
      <c r="R91" s="6" t="str">
        <f aca="false">VLOOKUP(Q91,DB_ZONE_OMOGENEE!A3:D313,3)</f>
        <v>ZONA 6</v>
      </c>
      <c r="S91" s="13" t="s">
        <v>383</v>
      </c>
      <c r="T91" s="13" t="s">
        <v>437</v>
      </c>
      <c r="U91" s="13" t="s">
        <v>438</v>
      </c>
    </row>
    <row r="92" customFormat="false" ht="57.4" hidden="true" customHeight="false" outlineLevel="0" collapsed="false">
      <c r="A92" s="6" t="s">
        <v>687</v>
      </c>
      <c r="B92" s="6" t="s">
        <v>688</v>
      </c>
      <c r="C92" s="6" t="s">
        <v>688</v>
      </c>
      <c r="D92" s="6" t="s">
        <v>689</v>
      </c>
      <c r="E92" s="7" t="s">
        <v>690</v>
      </c>
      <c r="F92" s="6" t="s">
        <v>376</v>
      </c>
      <c r="G92" s="6" t="s">
        <v>401</v>
      </c>
      <c r="H92" s="6" t="s">
        <v>378</v>
      </c>
      <c r="I92" s="6" t="s">
        <v>493</v>
      </c>
      <c r="J92" s="6" t="s">
        <v>676</v>
      </c>
      <c r="K92" s="6" t="s">
        <v>677</v>
      </c>
      <c r="L92" s="6" t="s">
        <v>366</v>
      </c>
      <c r="M92" s="6" t="s">
        <v>367</v>
      </c>
      <c r="N92" s="6" t="s">
        <v>592</v>
      </c>
      <c r="O92" s="6" t="s">
        <v>593</v>
      </c>
      <c r="P92" s="12" t="n">
        <v>530000</v>
      </c>
      <c r="Q92" s="6" t="s">
        <v>691</v>
      </c>
      <c r="R92" s="6" t="str">
        <f aca="false">VLOOKUP(Q92,DB_ZONE_OMOGENEE!A4:D314,3)</f>
        <v>ZONA 9</v>
      </c>
      <c r="S92" s="13" t="s">
        <v>412</v>
      </c>
      <c r="T92" s="13" t="s">
        <v>384</v>
      </c>
      <c r="U92" s="13" t="s">
        <v>385</v>
      </c>
    </row>
    <row r="93" customFormat="false" ht="57.4" hidden="true" customHeight="false" outlineLevel="0" collapsed="false">
      <c r="A93" s="6" t="s">
        <v>692</v>
      </c>
      <c r="B93" s="6" t="s">
        <v>428</v>
      </c>
      <c r="C93" s="6" t="s">
        <v>428</v>
      </c>
      <c r="D93" s="6" t="s">
        <v>693</v>
      </c>
      <c r="E93" s="7" t="s">
        <v>694</v>
      </c>
      <c r="F93" s="6" t="s">
        <v>376</v>
      </c>
      <c r="G93" s="6" t="s">
        <v>432</v>
      </c>
      <c r="H93" s="6" t="s">
        <v>378</v>
      </c>
      <c r="I93" s="6" t="s">
        <v>394</v>
      </c>
      <c r="J93" s="6" t="s">
        <v>676</v>
      </c>
      <c r="K93" s="6" t="s">
        <v>677</v>
      </c>
      <c r="L93" s="6" t="s">
        <v>366</v>
      </c>
      <c r="M93" s="6" t="s">
        <v>367</v>
      </c>
      <c r="N93" s="6" t="s">
        <v>592</v>
      </c>
      <c r="O93" s="6" t="s">
        <v>593</v>
      </c>
      <c r="P93" s="12" t="n">
        <v>1813000</v>
      </c>
      <c r="Q93" s="6" t="s">
        <v>436</v>
      </c>
      <c r="R93" s="6" t="str">
        <f aca="false">VLOOKUP(Q93,DB_ZONE_OMOGENEE!A5:D315,3)</f>
        <v>ZONA 3</v>
      </c>
      <c r="S93" s="13" t="s">
        <v>412</v>
      </c>
      <c r="T93" s="13" t="s">
        <v>384</v>
      </c>
      <c r="U93" s="13" t="s">
        <v>385</v>
      </c>
    </row>
    <row r="94" customFormat="false" ht="68.65" hidden="true" customHeight="false" outlineLevel="0" collapsed="false">
      <c r="A94" s="6" t="s">
        <v>695</v>
      </c>
      <c r="B94" s="6" t="s">
        <v>530</v>
      </c>
      <c r="C94" s="6" t="s">
        <v>530</v>
      </c>
      <c r="D94" s="6" t="s">
        <v>696</v>
      </c>
      <c r="E94" s="7" t="s">
        <v>697</v>
      </c>
      <c r="F94" s="6" t="s">
        <v>376</v>
      </c>
      <c r="G94" s="6" t="s">
        <v>432</v>
      </c>
      <c r="H94" s="6" t="s">
        <v>378</v>
      </c>
      <c r="I94" s="6" t="s">
        <v>394</v>
      </c>
      <c r="J94" s="6" t="s">
        <v>676</v>
      </c>
      <c r="K94" s="6" t="s">
        <v>677</v>
      </c>
      <c r="L94" s="6" t="s">
        <v>366</v>
      </c>
      <c r="M94" s="6" t="s">
        <v>367</v>
      </c>
      <c r="N94" s="6" t="s">
        <v>592</v>
      </c>
      <c r="O94" s="6" t="s">
        <v>593</v>
      </c>
      <c r="P94" s="12" t="n">
        <v>882520</v>
      </c>
      <c r="Q94" s="6" t="s">
        <v>535</v>
      </c>
      <c r="R94" s="6" t="str">
        <f aca="false">VLOOKUP(Q94,DB_ZONE_OMOGENEE!A6:D316,3)</f>
        <v>ZONA 4</v>
      </c>
      <c r="S94" s="13"/>
      <c r="T94" s="13" t="s">
        <v>405</v>
      </c>
      <c r="U94" s="13" t="s">
        <v>406</v>
      </c>
    </row>
    <row r="95" customFormat="false" ht="45.9" hidden="true" customHeight="false" outlineLevel="0" collapsed="false">
      <c r="A95" s="6" t="s">
        <v>698</v>
      </c>
      <c r="B95" s="6" t="s">
        <v>530</v>
      </c>
      <c r="C95" s="6" t="s">
        <v>530</v>
      </c>
      <c r="D95" s="6" t="s">
        <v>699</v>
      </c>
      <c r="E95" s="7" t="s">
        <v>700</v>
      </c>
      <c r="F95" s="6" t="s">
        <v>376</v>
      </c>
      <c r="G95" s="6" t="s">
        <v>533</v>
      </c>
      <c r="H95" s="6" t="s">
        <v>378</v>
      </c>
      <c r="I95" s="6" t="s">
        <v>394</v>
      </c>
      <c r="J95" s="6" t="s">
        <v>676</v>
      </c>
      <c r="K95" s="6" t="s">
        <v>677</v>
      </c>
      <c r="L95" s="6" t="s">
        <v>366</v>
      </c>
      <c r="M95" s="6" t="s">
        <v>367</v>
      </c>
      <c r="N95" s="6" t="s">
        <v>592</v>
      </c>
      <c r="O95" s="6" t="s">
        <v>593</v>
      </c>
      <c r="P95" s="12" t="n">
        <v>902480</v>
      </c>
      <c r="Q95" s="6" t="s">
        <v>535</v>
      </c>
      <c r="R95" s="6" t="str">
        <f aca="false">VLOOKUP(Q95,DB_ZONE_OMOGENEE!A7:D317,3)</f>
        <v>ZONA 4</v>
      </c>
      <c r="S95" s="13"/>
      <c r="T95" s="13" t="s">
        <v>405</v>
      </c>
      <c r="U95" s="13" t="s">
        <v>406</v>
      </c>
    </row>
    <row r="96" customFormat="false" ht="68.85" hidden="true" customHeight="false" outlineLevel="0" collapsed="false">
      <c r="A96" s="6" t="s">
        <v>701</v>
      </c>
      <c r="B96" s="6" t="s">
        <v>702</v>
      </c>
      <c r="C96" s="6" t="s">
        <v>702</v>
      </c>
      <c r="D96" s="6" t="s">
        <v>703</v>
      </c>
      <c r="E96" s="7" t="s">
        <v>704</v>
      </c>
      <c r="F96" s="6" t="s">
        <v>376</v>
      </c>
      <c r="G96" s="6" t="s">
        <v>419</v>
      </c>
      <c r="H96" s="6" t="s">
        <v>378</v>
      </c>
      <c r="I96" s="6" t="s">
        <v>394</v>
      </c>
      <c r="J96" s="6" t="s">
        <v>705</v>
      </c>
      <c r="K96" s="6" t="s">
        <v>677</v>
      </c>
      <c r="L96" s="6" t="s">
        <v>366</v>
      </c>
      <c r="M96" s="6" t="s">
        <v>367</v>
      </c>
      <c r="N96" s="6" t="s">
        <v>592</v>
      </c>
      <c r="O96" s="6" t="s">
        <v>593</v>
      </c>
      <c r="P96" s="12" t="n">
        <v>700000</v>
      </c>
      <c r="Q96" s="6" t="s">
        <v>706</v>
      </c>
      <c r="R96" s="6" t="str">
        <f aca="false">VLOOKUP(Q96,DB_ZONE_OMOGENEE!A8:D318,3)</f>
        <v>ZONA 8</v>
      </c>
      <c r="S96" s="13" t="s">
        <v>404</v>
      </c>
      <c r="T96" s="13" t="s">
        <v>405</v>
      </c>
      <c r="U96" s="13" t="s">
        <v>406</v>
      </c>
    </row>
    <row r="97" customFormat="false" ht="68.85" hidden="true" customHeight="false" outlineLevel="0" collapsed="false">
      <c r="A97" s="6" t="s">
        <v>707</v>
      </c>
      <c r="B97" s="6" t="s">
        <v>708</v>
      </c>
      <c r="C97" s="6" t="s">
        <v>708</v>
      </c>
      <c r="D97" s="6" t="s">
        <v>709</v>
      </c>
      <c r="E97" s="7" t="s">
        <v>710</v>
      </c>
      <c r="F97" s="6" t="s">
        <v>376</v>
      </c>
      <c r="G97" s="6" t="s">
        <v>579</v>
      </c>
      <c r="H97" s="6" t="s">
        <v>378</v>
      </c>
      <c r="I97" s="6" t="s">
        <v>493</v>
      </c>
      <c r="J97" s="6" t="s">
        <v>676</v>
      </c>
      <c r="K97" s="6" t="s">
        <v>677</v>
      </c>
      <c r="L97" s="6" t="s">
        <v>366</v>
      </c>
      <c r="M97" s="6" t="s">
        <v>367</v>
      </c>
      <c r="N97" s="6" t="s">
        <v>592</v>
      </c>
      <c r="O97" s="6" t="s">
        <v>593</v>
      </c>
      <c r="P97" s="12" t="n">
        <v>4000000</v>
      </c>
      <c r="Q97" s="6" t="s">
        <v>711</v>
      </c>
      <c r="R97" s="6" t="str">
        <f aca="false">VLOOKUP(Q97,DB_ZONE_OMOGENEE!A9:D319,3)</f>
        <v>ZONA 6</v>
      </c>
      <c r="S97" s="13" t="s">
        <v>383</v>
      </c>
      <c r="T97" s="13" t="s">
        <v>437</v>
      </c>
      <c r="U97" s="13" t="s">
        <v>438</v>
      </c>
    </row>
    <row r="98" customFormat="false" ht="57.4" hidden="true" customHeight="false" outlineLevel="0" collapsed="false">
      <c r="A98" s="6" t="s">
        <v>712</v>
      </c>
      <c r="B98" s="6" t="s">
        <v>713</v>
      </c>
      <c r="C98" s="6" t="s">
        <v>713</v>
      </c>
      <c r="D98" s="6" t="s">
        <v>714</v>
      </c>
      <c r="E98" s="7" t="s">
        <v>715</v>
      </c>
      <c r="F98" s="6" t="s">
        <v>376</v>
      </c>
      <c r="G98" s="6" t="s">
        <v>579</v>
      </c>
      <c r="H98" s="6" t="s">
        <v>378</v>
      </c>
      <c r="I98" s="6" t="s">
        <v>379</v>
      </c>
      <c r="J98" s="6" t="s">
        <v>705</v>
      </c>
      <c r="K98" s="6" t="s">
        <v>677</v>
      </c>
      <c r="L98" s="6" t="s">
        <v>366</v>
      </c>
      <c r="M98" s="6" t="s">
        <v>367</v>
      </c>
      <c r="N98" s="6" t="s">
        <v>592</v>
      </c>
      <c r="O98" s="6" t="s">
        <v>593</v>
      </c>
      <c r="P98" s="12" t="n">
        <v>1015000</v>
      </c>
      <c r="Q98" s="6" t="s">
        <v>716</v>
      </c>
      <c r="R98" s="6" t="str">
        <f aca="false">VLOOKUP(Q98,DB_ZONE_OMOGENEE!A10:D320,3)</f>
        <v>ZONA 11</v>
      </c>
      <c r="S98" s="13"/>
      <c r="T98" s="13" t="s">
        <v>437</v>
      </c>
      <c r="U98" s="13" t="s">
        <v>438</v>
      </c>
    </row>
    <row r="99" customFormat="false" ht="57.4" hidden="true" customHeight="false" outlineLevel="0" collapsed="false">
      <c r="A99" s="6" t="s">
        <v>717</v>
      </c>
      <c r="B99" s="6" t="s">
        <v>718</v>
      </c>
      <c r="C99" s="6" t="s">
        <v>718</v>
      </c>
      <c r="D99" s="6" t="s">
        <v>719</v>
      </c>
      <c r="E99" s="7" t="s">
        <v>720</v>
      </c>
      <c r="F99" s="6" t="s">
        <v>376</v>
      </c>
      <c r="G99" s="6" t="s">
        <v>579</v>
      </c>
      <c r="H99" s="6" t="s">
        <v>378</v>
      </c>
      <c r="I99" s="6" t="s">
        <v>379</v>
      </c>
      <c r="J99" s="6" t="s">
        <v>705</v>
      </c>
      <c r="K99" s="6" t="s">
        <v>677</v>
      </c>
      <c r="L99" s="6" t="s">
        <v>366</v>
      </c>
      <c r="M99" s="6" t="s">
        <v>367</v>
      </c>
      <c r="N99" s="6" t="s">
        <v>592</v>
      </c>
      <c r="O99" s="6" t="s">
        <v>593</v>
      </c>
      <c r="P99" s="12" t="n">
        <v>1200000</v>
      </c>
      <c r="Q99" s="6" t="s">
        <v>721</v>
      </c>
      <c r="R99" s="6" t="str">
        <f aca="false">VLOOKUP(Q99,DB_ZONE_OMOGENEE!A11:D321,3)</f>
        <v>ZONA 3</v>
      </c>
      <c r="S99" s="13" t="s">
        <v>383</v>
      </c>
      <c r="T99" s="13" t="s">
        <v>437</v>
      </c>
      <c r="U99" s="13" t="s">
        <v>438</v>
      </c>
    </row>
    <row r="100" s="1" customFormat="true" ht="68.65" hidden="true" customHeight="false" outlineLevel="0" collapsed="false">
      <c r="A100" s="6" t="s">
        <v>722</v>
      </c>
      <c r="B100" s="6" t="s">
        <v>723</v>
      </c>
      <c r="C100" s="6" t="s">
        <v>723</v>
      </c>
      <c r="D100" s="6" t="s">
        <v>724</v>
      </c>
      <c r="E100" s="7" t="s">
        <v>725</v>
      </c>
      <c r="F100" s="6" t="s">
        <v>376</v>
      </c>
      <c r="G100" s="6" t="s">
        <v>401</v>
      </c>
      <c r="H100" s="6" t="s">
        <v>378</v>
      </c>
      <c r="I100" s="6" t="s">
        <v>654</v>
      </c>
      <c r="J100" s="6" t="s">
        <v>676</v>
      </c>
      <c r="K100" s="6" t="s">
        <v>677</v>
      </c>
      <c r="L100" s="6" t="s">
        <v>366</v>
      </c>
      <c r="M100" s="6" t="s">
        <v>367</v>
      </c>
      <c r="N100" s="6" t="s">
        <v>592</v>
      </c>
      <c r="O100" s="6" t="s">
        <v>593</v>
      </c>
      <c r="P100" s="12" t="n">
        <v>6235000</v>
      </c>
      <c r="Q100" s="6" t="s">
        <v>726</v>
      </c>
      <c r="R100" s="6" t="str">
        <f aca="false">VLOOKUP(Q100,DB_ZONE_OMOGENEE!A12:D322,3)</f>
        <v>ZONA 11</v>
      </c>
      <c r="S100" s="13" t="s">
        <v>390</v>
      </c>
      <c r="T100" s="13" t="s">
        <v>437</v>
      </c>
      <c r="U100" s="13" t="s">
        <v>438</v>
      </c>
    </row>
    <row r="101" s="1" customFormat="true" ht="68.65" hidden="true" customHeight="false" outlineLevel="0" collapsed="false">
      <c r="A101" s="6" t="s">
        <v>727</v>
      </c>
      <c r="B101" s="6" t="s">
        <v>728</v>
      </c>
      <c r="C101" s="6" t="s">
        <v>728</v>
      </c>
      <c r="D101" s="6" t="s">
        <v>729</v>
      </c>
      <c r="E101" s="7" t="s">
        <v>730</v>
      </c>
      <c r="F101" s="6" t="s">
        <v>376</v>
      </c>
      <c r="G101" s="6" t="s">
        <v>579</v>
      </c>
      <c r="H101" s="6" t="s">
        <v>378</v>
      </c>
      <c r="I101" s="6" t="s">
        <v>493</v>
      </c>
      <c r="J101" s="6" t="s">
        <v>676</v>
      </c>
      <c r="K101" s="6" t="s">
        <v>677</v>
      </c>
      <c r="L101" s="6" t="s">
        <v>366</v>
      </c>
      <c r="M101" s="6" t="s">
        <v>367</v>
      </c>
      <c r="N101" s="6" t="s">
        <v>592</v>
      </c>
      <c r="O101" s="6" t="s">
        <v>593</v>
      </c>
      <c r="P101" s="12" t="n">
        <v>3000000</v>
      </c>
      <c r="Q101" s="6" t="s">
        <v>731</v>
      </c>
      <c r="R101" s="6" t="str">
        <f aca="false">VLOOKUP(Q101,DB_ZONE_OMOGENEE!A13:D323,3)</f>
        <v>ZONA 8</v>
      </c>
      <c r="S101" s="13" t="s">
        <v>390</v>
      </c>
      <c r="T101" s="13" t="s">
        <v>437</v>
      </c>
      <c r="U101" s="13" t="s">
        <v>438</v>
      </c>
    </row>
    <row r="102" s="1" customFormat="true" ht="34.4" hidden="true" customHeight="false" outlineLevel="0" collapsed="false">
      <c r="A102" s="6" t="s">
        <v>732</v>
      </c>
      <c r="B102" s="6" t="s">
        <v>408</v>
      </c>
      <c r="C102" s="6" t="s">
        <v>408</v>
      </c>
      <c r="D102" s="6" t="s">
        <v>733</v>
      </c>
      <c r="E102" s="7" t="s">
        <v>734</v>
      </c>
      <c r="F102" s="6" t="s">
        <v>376</v>
      </c>
      <c r="G102" s="6" t="s">
        <v>579</v>
      </c>
      <c r="H102" s="6" t="s">
        <v>378</v>
      </c>
      <c r="I102" s="6" t="s">
        <v>493</v>
      </c>
      <c r="J102" s="6" t="s">
        <v>676</v>
      </c>
      <c r="K102" s="6" t="s">
        <v>677</v>
      </c>
      <c r="L102" s="6" t="s">
        <v>366</v>
      </c>
      <c r="M102" s="6" t="s">
        <v>367</v>
      </c>
      <c r="N102" s="6" t="s">
        <v>592</v>
      </c>
      <c r="O102" s="6" t="s">
        <v>593</v>
      </c>
      <c r="P102" s="12" t="n">
        <v>7900000</v>
      </c>
      <c r="Q102" s="6" t="s">
        <v>389</v>
      </c>
      <c r="R102" s="6" t="str">
        <f aca="false">VLOOKUP(Q102,DB_ZONE_OMOGENEE!A14:D324,3)</f>
        <v>ZONA 11</v>
      </c>
      <c r="S102" s="13" t="s">
        <v>390</v>
      </c>
      <c r="T102" s="13" t="s">
        <v>437</v>
      </c>
      <c r="U102" s="13" t="s">
        <v>438</v>
      </c>
    </row>
    <row r="103" s="1" customFormat="true" ht="57.4" hidden="true" customHeight="false" outlineLevel="0" collapsed="false">
      <c r="A103" s="6" t="s">
        <v>735</v>
      </c>
      <c r="B103" s="6" t="s">
        <v>736</v>
      </c>
      <c r="C103" s="6" t="s">
        <v>736</v>
      </c>
      <c r="D103" s="6" t="s">
        <v>737</v>
      </c>
      <c r="E103" s="7" t="s">
        <v>738</v>
      </c>
      <c r="F103" s="6" t="s">
        <v>376</v>
      </c>
      <c r="G103" s="6" t="s">
        <v>401</v>
      </c>
      <c r="H103" s="6" t="s">
        <v>378</v>
      </c>
      <c r="I103" s="6" t="s">
        <v>448</v>
      </c>
      <c r="J103" s="6" t="s">
        <v>676</v>
      </c>
      <c r="K103" s="6" t="s">
        <v>677</v>
      </c>
      <c r="L103" s="6" t="s">
        <v>366</v>
      </c>
      <c r="M103" s="6" t="s">
        <v>367</v>
      </c>
      <c r="N103" s="6" t="s">
        <v>592</v>
      </c>
      <c r="O103" s="6" t="s">
        <v>593</v>
      </c>
      <c r="P103" s="12" t="n">
        <v>2800000</v>
      </c>
      <c r="Q103" s="6" t="s">
        <v>739</v>
      </c>
      <c r="R103" s="6" t="str">
        <f aca="false">VLOOKUP(Q103,DB_ZONE_OMOGENEE!A15:D325,3)</f>
        <v>ZONA 10</v>
      </c>
      <c r="S103" s="13" t="s">
        <v>390</v>
      </c>
      <c r="T103" s="13" t="s">
        <v>437</v>
      </c>
      <c r="U103" s="13" t="s">
        <v>438</v>
      </c>
    </row>
    <row r="104" s="1" customFormat="true" ht="57.4" hidden="true" customHeight="false" outlineLevel="0" collapsed="false">
      <c r="A104" s="6" t="s">
        <v>740</v>
      </c>
      <c r="B104" s="6" t="s">
        <v>537</v>
      </c>
      <c r="C104" s="6" t="s">
        <v>537</v>
      </c>
      <c r="D104" s="6" t="s">
        <v>741</v>
      </c>
      <c r="E104" s="7" t="s">
        <v>742</v>
      </c>
      <c r="F104" s="6" t="s">
        <v>376</v>
      </c>
      <c r="G104" s="6" t="s">
        <v>377</v>
      </c>
      <c r="H104" s="6" t="s">
        <v>378</v>
      </c>
      <c r="I104" s="6" t="s">
        <v>493</v>
      </c>
      <c r="J104" s="6" t="s">
        <v>676</v>
      </c>
      <c r="K104" s="6" t="s">
        <v>677</v>
      </c>
      <c r="L104" s="6" t="s">
        <v>366</v>
      </c>
      <c r="M104" s="6" t="s">
        <v>367</v>
      </c>
      <c r="N104" s="6" t="s">
        <v>592</v>
      </c>
      <c r="O104" s="6" t="s">
        <v>593</v>
      </c>
      <c r="P104" s="12" t="n">
        <v>2200000</v>
      </c>
      <c r="Q104" s="6" t="s">
        <v>540</v>
      </c>
      <c r="R104" s="6" t="str">
        <f aca="false">VLOOKUP(Q104,DB_ZONE_OMOGENEE!A16:D326,3)</f>
        <v>ZONA 2</v>
      </c>
      <c r="S104" s="13" t="s">
        <v>412</v>
      </c>
      <c r="T104" s="13" t="s">
        <v>437</v>
      </c>
      <c r="U104" s="13" t="s">
        <v>438</v>
      </c>
    </row>
    <row r="105" s="1" customFormat="true" ht="68.65" hidden="true" customHeight="false" outlineLevel="0" collapsed="false">
      <c r="A105" s="6" t="s">
        <v>743</v>
      </c>
      <c r="B105" s="6" t="s">
        <v>744</v>
      </c>
      <c r="C105" s="6" t="s">
        <v>744</v>
      </c>
      <c r="D105" s="6" t="s">
        <v>745</v>
      </c>
      <c r="E105" s="7" t="s">
        <v>746</v>
      </c>
      <c r="F105" s="6" t="s">
        <v>376</v>
      </c>
      <c r="G105" s="6" t="s">
        <v>419</v>
      </c>
      <c r="H105" s="6" t="s">
        <v>378</v>
      </c>
      <c r="I105" s="6" t="s">
        <v>493</v>
      </c>
      <c r="J105" s="6" t="s">
        <v>676</v>
      </c>
      <c r="K105" s="6" t="s">
        <v>677</v>
      </c>
      <c r="L105" s="6" t="s">
        <v>366</v>
      </c>
      <c r="M105" s="6" t="s">
        <v>367</v>
      </c>
      <c r="N105" s="6" t="s">
        <v>592</v>
      </c>
      <c r="O105" s="6" t="s">
        <v>593</v>
      </c>
      <c r="P105" s="12" t="n">
        <v>3000000</v>
      </c>
      <c r="Q105" s="6" t="s">
        <v>747</v>
      </c>
      <c r="R105" s="6" t="str">
        <f aca="false">VLOOKUP(Q105,DB_ZONE_OMOGENEE!A17:D327,3)</f>
        <v>ZONA 8</v>
      </c>
      <c r="S105" s="13" t="s">
        <v>390</v>
      </c>
      <c r="T105" s="13" t="s">
        <v>437</v>
      </c>
      <c r="U105" s="13" t="s">
        <v>438</v>
      </c>
    </row>
    <row r="106" s="1" customFormat="true" ht="68.65" hidden="true" customHeight="false" outlineLevel="0" collapsed="false">
      <c r="A106" s="6" t="s">
        <v>748</v>
      </c>
      <c r="B106" s="6" t="s">
        <v>749</v>
      </c>
      <c r="C106" s="6" t="s">
        <v>749</v>
      </c>
      <c r="D106" s="6" t="s">
        <v>750</v>
      </c>
      <c r="E106" s="7" t="s">
        <v>751</v>
      </c>
      <c r="F106" s="6" t="s">
        <v>376</v>
      </c>
      <c r="G106" s="6" t="s">
        <v>401</v>
      </c>
      <c r="H106" s="6" t="s">
        <v>378</v>
      </c>
      <c r="I106" s="6" t="s">
        <v>493</v>
      </c>
      <c r="J106" s="6" t="s">
        <v>676</v>
      </c>
      <c r="K106" s="6" t="s">
        <v>677</v>
      </c>
      <c r="L106" s="6" t="s">
        <v>366</v>
      </c>
      <c r="M106" s="6" t="s">
        <v>367</v>
      </c>
      <c r="N106" s="6" t="s">
        <v>592</v>
      </c>
      <c r="O106" s="6" t="s">
        <v>593</v>
      </c>
      <c r="P106" s="12" t="n">
        <v>2725000</v>
      </c>
      <c r="Q106" s="6" t="s">
        <v>752</v>
      </c>
      <c r="R106" s="6" t="str">
        <f aca="false">VLOOKUP(Q106,DB_ZONE_OMOGENEE!A18:D328,3)</f>
        <v>ZONA 2</v>
      </c>
      <c r="S106" s="13" t="s">
        <v>390</v>
      </c>
      <c r="T106" s="13" t="s">
        <v>437</v>
      </c>
      <c r="U106" s="13" t="s">
        <v>438</v>
      </c>
    </row>
    <row r="107" s="1" customFormat="true" ht="57.4" hidden="true" customHeight="false" outlineLevel="0" collapsed="false">
      <c r="A107" s="6" t="s">
        <v>753</v>
      </c>
      <c r="B107" s="6" t="s">
        <v>754</v>
      </c>
      <c r="C107" s="6" t="s">
        <v>754</v>
      </c>
      <c r="D107" s="6" t="s">
        <v>755</v>
      </c>
      <c r="E107" s="7" t="s">
        <v>756</v>
      </c>
      <c r="F107" s="6" t="s">
        <v>376</v>
      </c>
      <c r="G107" s="6" t="s">
        <v>579</v>
      </c>
      <c r="H107" s="6" t="s">
        <v>378</v>
      </c>
      <c r="I107" s="6" t="s">
        <v>448</v>
      </c>
      <c r="J107" s="6" t="s">
        <v>676</v>
      </c>
      <c r="K107" s="6" t="s">
        <v>677</v>
      </c>
      <c r="L107" s="6" t="s">
        <v>366</v>
      </c>
      <c r="M107" s="6" t="s">
        <v>367</v>
      </c>
      <c r="N107" s="6" t="s">
        <v>592</v>
      </c>
      <c r="O107" s="6" t="s">
        <v>593</v>
      </c>
      <c r="P107" s="12" t="n">
        <v>700000</v>
      </c>
      <c r="Q107" s="6" t="s">
        <v>757</v>
      </c>
      <c r="R107" s="6" t="str">
        <f aca="false">VLOOKUP(Q107,DB_ZONE_OMOGENEE!A19:D329,3)</f>
        <v>ZONA 6</v>
      </c>
      <c r="S107" s="13" t="s">
        <v>383</v>
      </c>
      <c r="T107" s="13" t="s">
        <v>437</v>
      </c>
      <c r="U107" s="13" t="s">
        <v>438</v>
      </c>
    </row>
    <row r="108" s="1" customFormat="true" ht="57.45" hidden="true" customHeight="false" outlineLevel="0" collapsed="false">
      <c r="A108" s="6" t="s">
        <v>758</v>
      </c>
      <c r="B108" s="6" t="s">
        <v>759</v>
      </c>
      <c r="C108" s="6" t="s">
        <v>759</v>
      </c>
      <c r="D108" s="6" t="s">
        <v>760</v>
      </c>
      <c r="E108" s="7" t="s">
        <v>761</v>
      </c>
      <c r="F108" s="6" t="s">
        <v>376</v>
      </c>
      <c r="G108" s="6" t="s">
        <v>579</v>
      </c>
      <c r="H108" s="6" t="s">
        <v>378</v>
      </c>
      <c r="I108" s="6" t="s">
        <v>394</v>
      </c>
      <c r="J108" s="6" t="s">
        <v>676</v>
      </c>
      <c r="K108" s="6" t="s">
        <v>677</v>
      </c>
      <c r="L108" s="6" t="s">
        <v>366</v>
      </c>
      <c r="M108" s="6" t="s">
        <v>367</v>
      </c>
      <c r="N108" s="6" t="s">
        <v>592</v>
      </c>
      <c r="O108" s="6" t="s">
        <v>593</v>
      </c>
      <c r="P108" s="12" t="n">
        <v>900000</v>
      </c>
      <c r="Q108" s="6" t="s">
        <v>762</v>
      </c>
      <c r="R108" s="6" t="str">
        <f aca="false">VLOOKUP(Q108,DB_ZONE_OMOGENEE!A20:D330,3)</f>
        <v>ZONA 8</v>
      </c>
      <c r="S108" s="13" t="s">
        <v>412</v>
      </c>
      <c r="T108" s="13" t="s">
        <v>384</v>
      </c>
      <c r="U108" s="13" t="s">
        <v>385</v>
      </c>
    </row>
    <row r="109" s="1" customFormat="true" ht="46.25" hidden="true" customHeight="false" outlineLevel="0" collapsed="false">
      <c r="A109" s="6" t="s">
        <v>763</v>
      </c>
      <c r="B109" s="6" t="s">
        <v>764</v>
      </c>
      <c r="C109" s="6" t="s">
        <v>764</v>
      </c>
      <c r="D109" s="6" t="s">
        <v>765</v>
      </c>
      <c r="E109" s="7" t="s">
        <v>766</v>
      </c>
      <c r="F109" s="6" t="s">
        <v>376</v>
      </c>
      <c r="G109" s="6" t="s">
        <v>767</v>
      </c>
      <c r="H109" s="6" t="s">
        <v>378</v>
      </c>
      <c r="I109" s="6" t="s">
        <v>379</v>
      </c>
      <c r="J109" s="6" t="s">
        <v>705</v>
      </c>
      <c r="K109" s="6" t="s">
        <v>677</v>
      </c>
      <c r="L109" s="6" t="s">
        <v>366</v>
      </c>
      <c r="M109" s="6" t="s">
        <v>367</v>
      </c>
      <c r="N109" s="6" t="s">
        <v>592</v>
      </c>
      <c r="O109" s="6" t="s">
        <v>593</v>
      </c>
      <c r="P109" s="12" t="n">
        <v>1400000</v>
      </c>
      <c r="Q109" s="6" t="s">
        <v>768</v>
      </c>
      <c r="R109" s="6" t="str">
        <f aca="false">VLOOKUP(Q109,DB_ZONE_OMOGENEE!A21:D331,3)</f>
        <v>ZONA 6</v>
      </c>
      <c r="S109" s="13" t="s">
        <v>412</v>
      </c>
      <c r="T109" s="13" t="s">
        <v>405</v>
      </c>
      <c r="U109" s="13" t="s">
        <v>406</v>
      </c>
    </row>
    <row r="110" s="1" customFormat="true" ht="68.85" hidden="true" customHeight="false" outlineLevel="0" collapsed="false">
      <c r="A110" s="6" t="s">
        <v>769</v>
      </c>
      <c r="B110" s="6" t="s">
        <v>561</v>
      </c>
      <c r="C110" s="6" t="s">
        <v>561</v>
      </c>
      <c r="D110" s="6" t="s">
        <v>770</v>
      </c>
      <c r="E110" s="7" t="s">
        <v>771</v>
      </c>
      <c r="F110" s="6" t="s">
        <v>376</v>
      </c>
      <c r="G110" s="6" t="s">
        <v>432</v>
      </c>
      <c r="H110" s="6" t="s">
        <v>378</v>
      </c>
      <c r="I110" s="6" t="s">
        <v>448</v>
      </c>
      <c r="J110" s="6" t="s">
        <v>676</v>
      </c>
      <c r="K110" s="6" t="s">
        <v>677</v>
      </c>
      <c r="L110" s="6" t="s">
        <v>366</v>
      </c>
      <c r="M110" s="6" t="s">
        <v>367</v>
      </c>
      <c r="N110" s="6" t="s">
        <v>592</v>
      </c>
      <c r="O110" s="6" t="s">
        <v>593</v>
      </c>
      <c r="P110" s="12" t="n">
        <v>2421107.88</v>
      </c>
      <c r="Q110" s="6" t="s">
        <v>564</v>
      </c>
      <c r="R110" s="6" t="str">
        <f aca="false">VLOOKUP(Q110,DB_ZONE_OMOGENEE!A22:D332,3)</f>
        <v>ZONA 2</v>
      </c>
      <c r="S110" s="13" t="s">
        <v>404</v>
      </c>
      <c r="T110" s="13" t="s">
        <v>405</v>
      </c>
      <c r="U110" s="13" t="s">
        <v>406</v>
      </c>
    </row>
    <row r="111" s="1" customFormat="true" ht="68.85" hidden="true" customHeight="false" outlineLevel="0" collapsed="false">
      <c r="A111" s="6" t="s">
        <v>772</v>
      </c>
      <c r="B111" s="6" t="s">
        <v>773</v>
      </c>
      <c r="C111" s="6" t="s">
        <v>773</v>
      </c>
      <c r="D111" s="6" t="s">
        <v>774</v>
      </c>
      <c r="E111" s="7" t="s">
        <v>775</v>
      </c>
      <c r="F111" s="6" t="s">
        <v>376</v>
      </c>
      <c r="G111" s="6" t="s">
        <v>419</v>
      </c>
      <c r="H111" s="6" t="s">
        <v>378</v>
      </c>
      <c r="I111" s="6" t="s">
        <v>493</v>
      </c>
      <c r="J111" s="6" t="s">
        <v>676</v>
      </c>
      <c r="K111" s="6" t="s">
        <v>677</v>
      </c>
      <c r="L111" s="6" t="s">
        <v>366</v>
      </c>
      <c r="M111" s="6" t="s">
        <v>367</v>
      </c>
      <c r="N111" s="6" t="s">
        <v>592</v>
      </c>
      <c r="O111" s="6" t="s">
        <v>593</v>
      </c>
      <c r="P111" s="12" t="n">
        <v>7726958.01</v>
      </c>
      <c r="Q111" s="6" t="s">
        <v>776</v>
      </c>
      <c r="R111" s="6" t="str">
        <f aca="false">VLOOKUP(Q111,DB_ZONE_OMOGENEE!A23:D333,3)</f>
        <v>ZONA 9</v>
      </c>
      <c r="S111" s="13" t="s">
        <v>412</v>
      </c>
      <c r="T111" s="13" t="s">
        <v>405</v>
      </c>
      <c r="U111" s="13" t="s">
        <v>406</v>
      </c>
    </row>
    <row r="112" s="1" customFormat="true" ht="68.85" hidden="true" customHeight="false" outlineLevel="0" collapsed="false">
      <c r="A112" s="6" t="s">
        <v>777</v>
      </c>
      <c r="B112" s="6" t="s">
        <v>778</v>
      </c>
      <c r="C112" s="6" t="s">
        <v>778</v>
      </c>
      <c r="D112" s="6" t="s">
        <v>779</v>
      </c>
      <c r="E112" s="7" t="s">
        <v>780</v>
      </c>
      <c r="F112" s="6" t="s">
        <v>376</v>
      </c>
      <c r="G112" s="6" t="s">
        <v>533</v>
      </c>
      <c r="H112" s="6" t="s">
        <v>378</v>
      </c>
      <c r="I112" s="6" t="s">
        <v>493</v>
      </c>
      <c r="J112" s="6" t="s">
        <v>676</v>
      </c>
      <c r="K112" s="6" t="s">
        <v>677</v>
      </c>
      <c r="L112" s="6" t="s">
        <v>366</v>
      </c>
      <c r="M112" s="6" t="s">
        <v>367</v>
      </c>
      <c r="N112" s="6" t="s">
        <v>592</v>
      </c>
      <c r="O112" s="6" t="s">
        <v>593</v>
      </c>
      <c r="P112" s="12" t="n">
        <v>2100000</v>
      </c>
      <c r="Q112" s="6" t="s">
        <v>781</v>
      </c>
      <c r="R112" s="6" t="str">
        <f aca="false">VLOOKUP(Q112,DB_ZONE_OMOGENEE!A24:D334,3)</f>
        <v>ZONA 10</v>
      </c>
      <c r="S112" s="13" t="s">
        <v>412</v>
      </c>
      <c r="T112" s="13" t="s">
        <v>405</v>
      </c>
      <c r="U112" s="13" t="s">
        <v>406</v>
      </c>
    </row>
    <row r="113" s="1" customFormat="true" ht="46.25" hidden="true" customHeight="false" outlineLevel="0" collapsed="false">
      <c r="A113" s="6" t="s">
        <v>782</v>
      </c>
      <c r="B113" s="6" t="s">
        <v>358</v>
      </c>
      <c r="C113" s="6" t="s">
        <v>358</v>
      </c>
      <c r="D113" s="6" t="s">
        <v>783</v>
      </c>
      <c r="E113" s="7" t="s">
        <v>784</v>
      </c>
      <c r="F113" s="6" t="s">
        <v>376</v>
      </c>
      <c r="G113" s="6" t="s">
        <v>579</v>
      </c>
      <c r="H113" s="6" t="s">
        <v>378</v>
      </c>
      <c r="I113" s="6" t="s">
        <v>493</v>
      </c>
      <c r="J113" s="6" t="s">
        <v>676</v>
      </c>
      <c r="K113" s="6" t="s">
        <v>677</v>
      </c>
      <c r="L113" s="6" t="s">
        <v>366</v>
      </c>
      <c r="M113" s="6" t="s">
        <v>367</v>
      </c>
      <c r="N113" s="6" t="s">
        <v>592</v>
      </c>
      <c r="O113" s="6" t="s">
        <v>593</v>
      </c>
      <c r="P113" s="12" t="n">
        <v>3442594</v>
      </c>
      <c r="Q113" s="6" t="s">
        <v>420</v>
      </c>
      <c r="R113" s="6" t="str">
        <f aca="false">VLOOKUP(Q113,DB_ZONE_OMOGENEE!A25:D335,3)</f>
        <v>ZONA 3</v>
      </c>
      <c r="S113" s="13" t="s">
        <v>390</v>
      </c>
      <c r="T113" s="13" t="s">
        <v>384</v>
      </c>
      <c r="U113" s="13" t="s">
        <v>385</v>
      </c>
    </row>
    <row r="114" s="1" customFormat="true" ht="57.4" hidden="true" customHeight="false" outlineLevel="0" collapsed="false">
      <c r="A114" s="6" t="s">
        <v>785</v>
      </c>
      <c r="B114" s="6" t="s">
        <v>495</v>
      </c>
      <c r="C114" s="6" t="s">
        <v>495</v>
      </c>
      <c r="D114" s="6" t="s">
        <v>786</v>
      </c>
      <c r="E114" s="7" t="s">
        <v>787</v>
      </c>
      <c r="F114" s="6" t="s">
        <v>376</v>
      </c>
      <c r="G114" s="6" t="s">
        <v>432</v>
      </c>
      <c r="H114" s="6" t="s">
        <v>378</v>
      </c>
      <c r="I114" s="6" t="s">
        <v>493</v>
      </c>
      <c r="J114" s="6" t="s">
        <v>676</v>
      </c>
      <c r="K114" s="6" t="s">
        <v>677</v>
      </c>
      <c r="L114" s="6" t="s">
        <v>366</v>
      </c>
      <c r="M114" s="6" t="s">
        <v>367</v>
      </c>
      <c r="N114" s="6" t="s">
        <v>592</v>
      </c>
      <c r="O114" s="6" t="s">
        <v>593</v>
      </c>
      <c r="P114" s="12" t="n">
        <v>4375000</v>
      </c>
      <c r="Q114" s="6" t="s">
        <v>396</v>
      </c>
      <c r="R114" s="6" t="str">
        <f aca="false">VLOOKUP(Q114,DB_ZONE_OMOGENEE!A26:D336,3)</f>
        <v>ZONA 3</v>
      </c>
      <c r="S114" s="13" t="s">
        <v>383</v>
      </c>
      <c r="T114" s="13" t="s">
        <v>405</v>
      </c>
      <c r="U114" s="13" t="s">
        <v>406</v>
      </c>
    </row>
    <row r="115" s="1" customFormat="true" ht="45.9" hidden="true" customHeight="false" outlineLevel="0" collapsed="false">
      <c r="A115" s="6" t="s">
        <v>788</v>
      </c>
      <c r="B115" s="6" t="s">
        <v>789</v>
      </c>
      <c r="C115" s="6" t="s">
        <v>789</v>
      </c>
      <c r="D115" s="6" t="s">
        <v>790</v>
      </c>
      <c r="E115" s="7" t="s">
        <v>791</v>
      </c>
      <c r="F115" s="6" t="s">
        <v>376</v>
      </c>
      <c r="G115" s="6" t="s">
        <v>533</v>
      </c>
      <c r="H115" s="6" t="s">
        <v>378</v>
      </c>
      <c r="I115" s="6" t="s">
        <v>379</v>
      </c>
      <c r="J115" s="6" t="s">
        <v>705</v>
      </c>
      <c r="K115" s="6" t="s">
        <v>677</v>
      </c>
      <c r="L115" s="6" t="s">
        <v>366</v>
      </c>
      <c r="M115" s="6" t="s">
        <v>367</v>
      </c>
      <c r="N115" s="6" t="s">
        <v>592</v>
      </c>
      <c r="O115" s="6" t="s">
        <v>593</v>
      </c>
      <c r="P115" s="12" t="n">
        <v>1150000</v>
      </c>
      <c r="Q115" s="6" t="s">
        <v>792</v>
      </c>
      <c r="R115" s="6" t="str">
        <f aca="false">VLOOKUP(Q115,DB_ZONE_OMOGENEE!A27:D337,3)</f>
        <v>ZONA 11</v>
      </c>
      <c r="S115" s="13" t="s">
        <v>383</v>
      </c>
      <c r="T115" s="13" t="s">
        <v>405</v>
      </c>
      <c r="U115" s="13" t="s">
        <v>406</v>
      </c>
    </row>
    <row r="116" s="1" customFormat="true" ht="68.65" hidden="true" customHeight="false" outlineLevel="0" collapsed="false">
      <c r="A116" s="6" t="s">
        <v>793</v>
      </c>
      <c r="B116" s="6" t="s">
        <v>794</v>
      </c>
      <c r="C116" s="6" t="s">
        <v>794</v>
      </c>
      <c r="D116" s="6" t="s">
        <v>795</v>
      </c>
      <c r="E116" s="7" t="s">
        <v>796</v>
      </c>
      <c r="F116" s="6" t="s">
        <v>376</v>
      </c>
      <c r="G116" s="6" t="s">
        <v>401</v>
      </c>
      <c r="H116" s="6" t="s">
        <v>378</v>
      </c>
      <c r="I116" s="6" t="s">
        <v>448</v>
      </c>
      <c r="J116" s="6" t="s">
        <v>676</v>
      </c>
      <c r="K116" s="6" t="s">
        <v>677</v>
      </c>
      <c r="L116" s="6" t="s">
        <v>366</v>
      </c>
      <c r="M116" s="6" t="s">
        <v>367</v>
      </c>
      <c r="N116" s="6" t="s">
        <v>592</v>
      </c>
      <c r="O116" s="6" t="s">
        <v>593</v>
      </c>
      <c r="P116" s="12" t="n">
        <v>2450000</v>
      </c>
      <c r="Q116" s="6" t="s">
        <v>797</v>
      </c>
      <c r="R116" s="6" t="str">
        <f aca="false">VLOOKUP(Q116,DB_ZONE_OMOGENEE!A28:D338,3)</f>
        <v>ZONA 2</v>
      </c>
      <c r="S116" s="13" t="s">
        <v>390</v>
      </c>
      <c r="T116" s="13" t="s">
        <v>384</v>
      </c>
      <c r="U116" s="13" t="s">
        <v>385</v>
      </c>
    </row>
    <row r="117" s="1" customFormat="true" ht="57.45" hidden="true" customHeight="false" outlineLevel="0" collapsed="false">
      <c r="A117" s="6" t="s">
        <v>798</v>
      </c>
      <c r="B117" s="6" t="s">
        <v>799</v>
      </c>
      <c r="C117" s="6" t="s">
        <v>799</v>
      </c>
      <c r="D117" s="6" t="s">
        <v>800</v>
      </c>
      <c r="E117" s="7" t="s">
        <v>801</v>
      </c>
      <c r="F117" s="6" t="s">
        <v>376</v>
      </c>
      <c r="G117" s="6" t="s">
        <v>401</v>
      </c>
      <c r="H117" s="6" t="s">
        <v>378</v>
      </c>
      <c r="I117" s="6" t="s">
        <v>379</v>
      </c>
      <c r="J117" s="6" t="s">
        <v>705</v>
      </c>
      <c r="K117" s="6" t="s">
        <v>677</v>
      </c>
      <c r="L117" s="6" t="s">
        <v>366</v>
      </c>
      <c r="M117" s="6" t="s">
        <v>367</v>
      </c>
      <c r="N117" s="6" t="s">
        <v>592</v>
      </c>
      <c r="O117" s="6" t="s">
        <v>593</v>
      </c>
      <c r="P117" s="12" t="n">
        <v>5800000</v>
      </c>
      <c r="Q117" s="6" t="s">
        <v>802</v>
      </c>
      <c r="R117" s="6" t="str">
        <f aca="false">VLOOKUP(Q117,DB_ZONE_OMOGENEE!A29:D339,3)</f>
        <v>ZONA 5</v>
      </c>
      <c r="S117" s="13" t="s">
        <v>412</v>
      </c>
      <c r="T117" s="13" t="s">
        <v>437</v>
      </c>
      <c r="U117" s="13" t="s">
        <v>438</v>
      </c>
    </row>
    <row r="118" s="1" customFormat="true" ht="68.65" hidden="true" customHeight="false" outlineLevel="0" collapsed="false">
      <c r="A118" s="6" t="s">
        <v>803</v>
      </c>
      <c r="B118" s="6" t="s">
        <v>804</v>
      </c>
      <c r="C118" s="6" t="s">
        <v>804</v>
      </c>
      <c r="D118" s="6" t="s">
        <v>805</v>
      </c>
      <c r="E118" s="7" t="s">
        <v>806</v>
      </c>
      <c r="F118" s="6" t="s">
        <v>376</v>
      </c>
      <c r="G118" s="6" t="s">
        <v>401</v>
      </c>
      <c r="H118" s="6" t="s">
        <v>378</v>
      </c>
      <c r="I118" s="6" t="s">
        <v>493</v>
      </c>
      <c r="J118" s="6" t="s">
        <v>676</v>
      </c>
      <c r="K118" s="6" t="s">
        <v>677</v>
      </c>
      <c r="L118" s="6" t="s">
        <v>366</v>
      </c>
      <c r="M118" s="6" t="s">
        <v>367</v>
      </c>
      <c r="N118" s="6" t="s">
        <v>592</v>
      </c>
      <c r="O118" s="6" t="s">
        <v>593</v>
      </c>
      <c r="P118" s="12" t="n">
        <v>2100000</v>
      </c>
      <c r="Q118" s="6" t="s">
        <v>807</v>
      </c>
      <c r="R118" s="6" t="str">
        <f aca="false">VLOOKUP(Q118,DB_ZONE_OMOGENEE!A30:D340,3)</f>
        <v>ZONA 11</v>
      </c>
      <c r="S118" s="13" t="s">
        <v>383</v>
      </c>
      <c r="T118" s="13" t="s">
        <v>437</v>
      </c>
      <c r="U118" s="13" t="s">
        <v>438</v>
      </c>
    </row>
    <row r="119" s="1" customFormat="true" ht="57.4" hidden="true" customHeight="false" outlineLevel="0" collapsed="false">
      <c r="A119" s="6" t="s">
        <v>808</v>
      </c>
      <c r="B119" s="6" t="s">
        <v>809</v>
      </c>
      <c r="C119" s="6" t="s">
        <v>809</v>
      </c>
      <c r="D119" s="6" t="s">
        <v>810</v>
      </c>
      <c r="E119" s="7" t="s">
        <v>811</v>
      </c>
      <c r="F119" s="6" t="s">
        <v>376</v>
      </c>
      <c r="G119" s="6" t="s">
        <v>377</v>
      </c>
      <c r="H119" s="6" t="s">
        <v>378</v>
      </c>
      <c r="I119" s="6" t="s">
        <v>394</v>
      </c>
      <c r="J119" s="6" t="s">
        <v>676</v>
      </c>
      <c r="K119" s="6" t="s">
        <v>677</v>
      </c>
      <c r="L119" s="6" t="s">
        <v>366</v>
      </c>
      <c r="M119" s="6" t="s">
        <v>367</v>
      </c>
      <c r="N119" s="6" t="s">
        <v>592</v>
      </c>
      <c r="O119" s="6" t="s">
        <v>593</v>
      </c>
      <c r="P119" s="12" t="n">
        <v>1000000</v>
      </c>
      <c r="Q119" s="6" t="s">
        <v>812</v>
      </c>
      <c r="R119" s="6" t="str">
        <f aca="false">VLOOKUP(Q119,DB_ZONE_OMOGENEE!A31:D341,3)</f>
        <v>ZONA 5</v>
      </c>
      <c r="S119" s="13" t="s">
        <v>383</v>
      </c>
      <c r="T119" s="13" t="s">
        <v>437</v>
      </c>
      <c r="U119" s="13" t="s">
        <v>438</v>
      </c>
    </row>
    <row r="120" s="1" customFormat="true" ht="45.9" hidden="true" customHeight="false" outlineLevel="0" collapsed="false">
      <c r="A120" s="6" t="s">
        <v>813</v>
      </c>
      <c r="B120" s="6" t="s">
        <v>814</v>
      </c>
      <c r="C120" s="6" t="s">
        <v>814</v>
      </c>
      <c r="D120" s="6" t="s">
        <v>815</v>
      </c>
      <c r="E120" s="7" t="s">
        <v>816</v>
      </c>
      <c r="F120" s="6" t="s">
        <v>376</v>
      </c>
      <c r="G120" s="6" t="s">
        <v>817</v>
      </c>
      <c r="H120" s="6" t="s">
        <v>378</v>
      </c>
      <c r="I120" s="6" t="s">
        <v>654</v>
      </c>
      <c r="J120" s="6" t="s">
        <v>676</v>
      </c>
      <c r="K120" s="6" t="s">
        <v>677</v>
      </c>
      <c r="L120" s="6" t="s">
        <v>366</v>
      </c>
      <c r="M120" s="6" t="s">
        <v>367</v>
      </c>
      <c r="N120" s="6" t="s">
        <v>592</v>
      </c>
      <c r="O120" s="6" t="s">
        <v>593</v>
      </c>
      <c r="P120" s="12" t="n">
        <v>1750000</v>
      </c>
      <c r="Q120" s="6" t="s">
        <v>818</v>
      </c>
      <c r="R120" s="6" t="str">
        <f aca="false">VLOOKUP(Q120,DB_ZONE_OMOGENEE!A32:D342,3)</f>
        <v>ZONA 3</v>
      </c>
      <c r="S120" s="13" t="s">
        <v>383</v>
      </c>
      <c r="T120" s="13" t="s">
        <v>437</v>
      </c>
      <c r="U120" s="13" t="s">
        <v>438</v>
      </c>
    </row>
    <row r="121" s="1" customFormat="true" ht="46.25" hidden="true" customHeight="false" outlineLevel="0" collapsed="false">
      <c r="A121" s="6" t="s">
        <v>819</v>
      </c>
      <c r="B121" s="6" t="s">
        <v>820</v>
      </c>
      <c r="C121" s="6" t="s">
        <v>820</v>
      </c>
      <c r="D121" s="6" t="s">
        <v>821</v>
      </c>
      <c r="E121" s="7" t="s">
        <v>822</v>
      </c>
      <c r="F121" s="6" t="s">
        <v>376</v>
      </c>
      <c r="G121" s="6" t="s">
        <v>377</v>
      </c>
      <c r="H121" s="6" t="s">
        <v>378</v>
      </c>
      <c r="I121" s="6" t="s">
        <v>493</v>
      </c>
      <c r="J121" s="6" t="s">
        <v>676</v>
      </c>
      <c r="K121" s="6" t="s">
        <v>677</v>
      </c>
      <c r="L121" s="6" t="s">
        <v>366</v>
      </c>
      <c r="M121" s="6" t="s">
        <v>367</v>
      </c>
      <c r="N121" s="6" t="s">
        <v>592</v>
      </c>
      <c r="O121" s="6" t="s">
        <v>593</v>
      </c>
      <c r="P121" s="12" t="n">
        <v>1200000</v>
      </c>
      <c r="Q121" s="6" t="s">
        <v>823</v>
      </c>
      <c r="R121" s="6" t="str">
        <f aca="false">VLOOKUP(Q121,DB_ZONE_OMOGENEE!A33:D343,3)</f>
        <v>ZONA 8</v>
      </c>
      <c r="S121" s="13" t="s">
        <v>383</v>
      </c>
      <c r="T121" s="13" t="s">
        <v>405</v>
      </c>
      <c r="U121" s="13" t="s">
        <v>406</v>
      </c>
    </row>
    <row r="122" s="1" customFormat="true" ht="68.65" hidden="true" customHeight="false" outlineLevel="0" collapsed="false">
      <c r="A122" s="6" t="s">
        <v>824</v>
      </c>
      <c r="B122" s="6" t="s">
        <v>825</v>
      </c>
      <c r="C122" s="6" t="s">
        <v>825</v>
      </c>
      <c r="D122" s="6" t="s">
        <v>826</v>
      </c>
      <c r="E122" s="7" t="s">
        <v>827</v>
      </c>
      <c r="F122" s="6" t="s">
        <v>376</v>
      </c>
      <c r="G122" s="6" t="s">
        <v>377</v>
      </c>
      <c r="H122" s="6" t="s">
        <v>378</v>
      </c>
      <c r="I122" s="6" t="s">
        <v>493</v>
      </c>
      <c r="J122" s="6" t="s">
        <v>676</v>
      </c>
      <c r="K122" s="6" t="s">
        <v>677</v>
      </c>
      <c r="L122" s="6" t="s">
        <v>366</v>
      </c>
      <c r="M122" s="6" t="s">
        <v>367</v>
      </c>
      <c r="N122" s="6" t="s">
        <v>592</v>
      </c>
      <c r="O122" s="6" t="s">
        <v>593</v>
      </c>
      <c r="P122" s="12" t="n">
        <v>1925000</v>
      </c>
      <c r="Q122" s="6" t="s">
        <v>828</v>
      </c>
      <c r="R122" s="6" t="str">
        <f aca="false">VLOOKUP(Q122,DB_ZONE_OMOGENEE!A34:D344,3)</f>
        <v>ZONA 2</v>
      </c>
      <c r="S122" s="13"/>
      <c r="T122" s="13" t="s">
        <v>437</v>
      </c>
      <c r="U122" s="13" t="s">
        <v>438</v>
      </c>
    </row>
    <row r="123" s="1" customFormat="true" ht="35.05" hidden="true" customHeight="false" outlineLevel="0" collapsed="false">
      <c r="A123" s="6" t="s">
        <v>829</v>
      </c>
      <c r="B123" s="6" t="s">
        <v>830</v>
      </c>
      <c r="C123" s="6" t="s">
        <v>830</v>
      </c>
      <c r="D123" s="6" t="s">
        <v>831</v>
      </c>
      <c r="E123" s="7" t="s">
        <v>832</v>
      </c>
      <c r="F123" s="6" t="s">
        <v>376</v>
      </c>
      <c r="G123" s="6" t="s">
        <v>533</v>
      </c>
      <c r="H123" s="6" t="s">
        <v>378</v>
      </c>
      <c r="I123" s="6" t="s">
        <v>379</v>
      </c>
      <c r="J123" s="6" t="s">
        <v>705</v>
      </c>
      <c r="K123" s="6" t="s">
        <v>677</v>
      </c>
      <c r="L123" s="6" t="s">
        <v>366</v>
      </c>
      <c r="M123" s="6" t="s">
        <v>367</v>
      </c>
      <c r="N123" s="6" t="s">
        <v>592</v>
      </c>
      <c r="O123" s="6" t="s">
        <v>593</v>
      </c>
      <c r="P123" s="12" t="n">
        <v>1000000</v>
      </c>
      <c r="Q123" s="6" t="s">
        <v>833</v>
      </c>
      <c r="R123" s="6" t="str">
        <f aca="false">VLOOKUP(Q123,DB_ZONE_OMOGENEE!A35:D345,3)</f>
        <v>ZONA 5</v>
      </c>
      <c r="S123" s="13" t="s">
        <v>404</v>
      </c>
      <c r="T123" s="13" t="s">
        <v>405</v>
      </c>
      <c r="U123" s="13" t="s">
        <v>406</v>
      </c>
    </row>
    <row r="124" s="1" customFormat="true" ht="45.9" hidden="true" customHeight="false" outlineLevel="0" collapsed="false">
      <c r="A124" s="6" t="s">
        <v>834</v>
      </c>
      <c r="B124" s="6" t="s">
        <v>835</v>
      </c>
      <c r="C124" s="6" t="s">
        <v>835</v>
      </c>
      <c r="D124" s="6" t="s">
        <v>836</v>
      </c>
      <c r="E124" s="7" t="s">
        <v>837</v>
      </c>
      <c r="F124" s="6" t="s">
        <v>376</v>
      </c>
      <c r="G124" s="6" t="s">
        <v>401</v>
      </c>
      <c r="H124" s="6" t="s">
        <v>378</v>
      </c>
      <c r="I124" s="6" t="s">
        <v>493</v>
      </c>
      <c r="J124" s="6" t="s">
        <v>676</v>
      </c>
      <c r="K124" s="6" t="s">
        <v>677</v>
      </c>
      <c r="L124" s="6" t="s">
        <v>366</v>
      </c>
      <c r="M124" s="6" t="s">
        <v>367</v>
      </c>
      <c r="N124" s="6" t="s">
        <v>592</v>
      </c>
      <c r="O124" s="6" t="s">
        <v>593</v>
      </c>
      <c r="P124" s="12" t="n">
        <v>1802500</v>
      </c>
      <c r="Q124" s="6" t="s">
        <v>838</v>
      </c>
      <c r="R124" s="6" t="str">
        <f aca="false">VLOOKUP(Q124,DB_ZONE_OMOGENEE!A36:D346,3)</f>
        <v>ZONA 2</v>
      </c>
      <c r="S124" s="13" t="s">
        <v>383</v>
      </c>
      <c r="T124" s="13" t="s">
        <v>437</v>
      </c>
      <c r="U124" s="13" t="s">
        <v>438</v>
      </c>
    </row>
    <row r="125" s="1" customFormat="true" ht="34.4" hidden="true" customHeight="false" outlineLevel="0" collapsed="false">
      <c r="A125" s="6" t="s">
        <v>839</v>
      </c>
      <c r="B125" s="6" t="s">
        <v>840</v>
      </c>
      <c r="C125" s="6" t="s">
        <v>840</v>
      </c>
      <c r="D125" s="6" t="s">
        <v>841</v>
      </c>
      <c r="E125" s="7" t="s">
        <v>842</v>
      </c>
      <c r="F125" s="6" t="s">
        <v>376</v>
      </c>
      <c r="G125" s="6" t="s">
        <v>579</v>
      </c>
      <c r="H125" s="6" t="s">
        <v>378</v>
      </c>
      <c r="I125" s="6" t="s">
        <v>394</v>
      </c>
      <c r="J125" s="6" t="s">
        <v>705</v>
      </c>
      <c r="K125" s="6" t="s">
        <v>677</v>
      </c>
      <c r="L125" s="6" t="s">
        <v>366</v>
      </c>
      <c r="M125" s="6" t="s">
        <v>367</v>
      </c>
      <c r="N125" s="6" t="s">
        <v>592</v>
      </c>
      <c r="O125" s="6" t="s">
        <v>593</v>
      </c>
      <c r="P125" s="12" t="n">
        <v>1000000</v>
      </c>
      <c r="Q125" s="6" t="s">
        <v>843</v>
      </c>
      <c r="R125" s="6" t="str">
        <f aca="false">VLOOKUP(Q125,DB_ZONE_OMOGENEE!A37:D347,3)</f>
        <v>ZONA 5</v>
      </c>
      <c r="S125" s="13" t="s">
        <v>383</v>
      </c>
      <c r="T125" s="13" t="s">
        <v>437</v>
      </c>
      <c r="U125" s="13" t="s">
        <v>438</v>
      </c>
    </row>
    <row r="126" s="1" customFormat="true" ht="45.9" hidden="true" customHeight="false" outlineLevel="0" collapsed="false">
      <c r="A126" s="6" t="s">
        <v>844</v>
      </c>
      <c r="B126" s="6" t="s">
        <v>845</v>
      </c>
      <c r="C126" s="6" t="s">
        <v>845</v>
      </c>
      <c r="D126" s="6" t="s">
        <v>846</v>
      </c>
      <c r="E126" s="7" t="s">
        <v>847</v>
      </c>
      <c r="F126" s="6" t="s">
        <v>376</v>
      </c>
      <c r="G126" s="6" t="s">
        <v>432</v>
      </c>
      <c r="H126" s="6" t="s">
        <v>378</v>
      </c>
      <c r="I126" s="6" t="s">
        <v>493</v>
      </c>
      <c r="J126" s="6" t="s">
        <v>676</v>
      </c>
      <c r="K126" s="6" t="s">
        <v>677</v>
      </c>
      <c r="L126" s="6" t="s">
        <v>366</v>
      </c>
      <c r="M126" s="6" t="s">
        <v>367</v>
      </c>
      <c r="N126" s="6" t="s">
        <v>592</v>
      </c>
      <c r="O126" s="6" t="s">
        <v>593</v>
      </c>
      <c r="P126" s="12" t="n">
        <v>7900000</v>
      </c>
      <c r="Q126" s="6" t="s">
        <v>848</v>
      </c>
      <c r="R126" s="6" t="str">
        <f aca="false">VLOOKUP(Q126,DB_ZONE_OMOGENEE!A38:D348,3)</f>
        <v>ZONA 4</v>
      </c>
      <c r="S126" s="13" t="s">
        <v>412</v>
      </c>
      <c r="T126" s="13" t="s">
        <v>437</v>
      </c>
      <c r="U126" s="13" t="s">
        <v>438</v>
      </c>
    </row>
    <row r="127" s="1" customFormat="true" ht="57.45" hidden="true" customHeight="false" outlineLevel="0" collapsed="false">
      <c r="A127" s="6" t="s">
        <v>849</v>
      </c>
      <c r="B127" s="6" t="s">
        <v>850</v>
      </c>
      <c r="C127" s="6" t="s">
        <v>850</v>
      </c>
      <c r="D127" s="6" t="s">
        <v>851</v>
      </c>
      <c r="E127" s="7" t="s">
        <v>852</v>
      </c>
      <c r="F127" s="6" t="s">
        <v>376</v>
      </c>
      <c r="G127" s="6" t="s">
        <v>579</v>
      </c>
      <c r="H127" s="6" t="s">
        <v>378</v>
      </c>
      <c r="I127" s="6" t="s">
        <v>493</v>
      </c>
      <c r="J127" s="6" t="s">
        <v>705</v>
      </c>
      <c r="K127" s="6" t="s">
        <v>677</v>
      </c>
      <c r="L127" s="6" t="s">
        <v>366</v>
      </c>
      <c r="M127" s="6" t="s">
        <v>367</v>
      </c>
      <c r="N127" s="6" t="s">
        <v>592</v>
      </c>
      <c r="O127" s="6" t="s">
        <v>593</v>
      </c>
      <c r="P127" s="12" t="n">
        <v>1500000</v>
      </c>
      <c r="Q127" s="6" t="s">
        <v>853</v>
      </c>
      <c r="R127" s="6" t="str">
        <f aca="false">VLOOKUP(Q127,DB_ZONE_OMOGENEE!A39:D349,3)</f>
        <v>ZONA 9</v>
      </c>
      <c r="S127" s="13" t="s">
        <v>390</v>
      </c>
      <c r="T127" s="13" t="s">
        <v>405</v>
      </c>
      <c r="U127" s="13" t="s">
        <v>406</v>
      </c>
    </row>
    <row r="128" s="1" customFormat="true" ht="68.65" hidden="true" customHeight="false" outlineLevel="0" collapsed="false">
      <c r="A128" s="6" t="s">
        <v>854</v>
      </c>
      <c r="B128" s="6" t="s">
        <v>855</v>
      </c>
      <c r="C128" s="6" t="s">
        <v>855</v>
      </c>
      <c r="D128" s="6" t="s">
        <v>856</v>
      </c>
      <c r="E128" s="7" t="s">
        <v>857</v>
      </c>
      <c r="F128" s="6" t="s">
        <v>376</v>
      </c>
      <c r="G128" s="6" t="s">
        <v>579</v>
      </c>
      <c r="H128" s="6" t="s">
        <v>378</v>
      </c>
      <c r="I128" s="6" t="s">
        <v>448</v>
      </c>
      <c r="J128" s="6" t="s">
        <v>676</v>
      </c>
      <c r="K128" s="6" t="s">
        <v>677</v>
      </c>
      <c r="L128" s="6" t="s">
        <v>366</v>
      </c>
      <c r="M128" s="6" t="s">
        <v>367</v>
      </c>
      <c r="N128" s="6" t="s">
        <v>592</v>
      </c>
      <c r="O128" s="6" t="s">
        <v>593</v>
      </c>
      <c r="P128" s="12" t="n">
        <v>3400000</v>
      </c>
      <c r="Q128" s="6" t="s">
        <v>858</v>
      </c>
      <c r="R128" s="6" t="str">
        <f aca="false">VLOOKUP(Q128,DB_ZONE_OMOGENEE!A40:D350,3)</f>
        <v>ZONA 5</v>
      </c>
      <c r="S128" s="13" t="s">
        <v>404</v>
      </c>
      <c r="T128" s="13" t="s">
        <v>437</v>
      </c>
      <c r="U128" s="13" t="s">
        <v>438</v>
      </c>
    </row>
    <row r="129" s="1" customFormat="true" ht="57.4" hidden="true" customHeight="false" outlineLevel="0" collapsed="false">
      <c r="A129" s="6" t="s">
        <v>859</v>
      </c>
      <c r="B129" s="6" t="s">
        <v>860</v>
      </c>
      <c r="C129" s="6" t="s">
        <v>860</v>
      </c>
      <c r="D129" s="6" t="s">
        <v>861</v>
      </c>
      <c r="E129" s="7" t="s">
        <v>862</v>
      </c>
      <c r="F129" s="6" t="s">
        <v>376</v>
      </c>
      <c r="G129" s="6" t="s">
        <v>579</v>
      </c>
      <c r="H129" s="6" t="s">
        <v>378</v>
      </c>
      <c r="I129" s="6" t="s">
        <v>493</v>
      </c>
      <c r="J129" s="6" t="s">
        <v>676</v>
      </c>
      <c r="K129" s="6" t="s">
        <v>677</v>
      </c>
      <c r="L129" s="6" t="s">
        <v>366</v>
      </c>
      <c r="M129" s="6" t="s">
        <v>367</v>
      </c>
      <c r="N129" s="6" t="s">
        <v>592</v>
      </c>
      <c r="O129" s="6" t="s">
        <v>593</v>
      </c>
      <c r="P129" s="12" t="n">
        <v>2900000</v>
      </c>
      <c r="Q129" s="6" t="s">
        <v>863</v>
      </c>
      <c r="R129" s="6" t="str">
        <f aca="false">VLOOKUP(Q129,DB_ZONE_OMOGENEE!A41:D351,3)</f>
        <v>ZONA 3</v>
      </c>
      <c r="S129" s="13" t="s">
        <v>412</v>
      </c>
      <c r="T129" s="13" t="s">
        <v>437</v>
      </c>
      <c r="U129" s="13" t="s">
        <v>438</v>
      </c>
    </row>
    <row r="130" s="1" customFormat="true" ht="23.85" hidden="true" customHeight="false" outlineLevel="0" collapsed="false">
      <c r="A130" s="6" t="s">
        <v>864</v>
      </c>
      <c r="B130" s="6" t="s">
        <v>865</v>
      </c>
      <c r="C130" s="6" t="s">
        <v>865</v>
      </c>
      <c r="D130" s="6" t="s">
        <v>866</v>
      </c>
      <c r="E130" s="7" t="s">
        <v>867</v>
      </c>
      <c r="F130" s="6" t="s">
        <v>376</v>
      </c>
      <c r="G130" s="6" t="s">
        <v>419</v>
      </c>
      <c r="H130" s="6" t="s">
        <v>378</v>
      </c>
      <c r="I130" s="6" t="s">
        <v>394</v>
      </c>
      <c r="J130" s="6" t="s">
        <v>676</v>
      </c>
      <c r="K130" s="6" t="s">
        <v>677</v>
      </c>
      <c r="L130" s="6" t="s">
        <v>366</v>
      </c>
      <c r="M130" s="6" t="s">
        <v>367</v>
      </c>
      <c r="N130" s="6" t="s">
        <v>592</v>
      </c>
      <c r="O130" s="6" t="s">
        <v>593</v>
      </c>
      <c r="P130" s="12" t="n">
        <v>3237500</v>
      </c>
      <c r="Q130" s="6" t="s">
        <v>868</v>
      </c>
      <c r="R130" s="6" t="str">
        <f aca="false">VLOOKUP(Q130,DB_ZONE_OMOGENEE!A42:D352,3)</f>
        <v>ZONA 2</v>
      </c>
      <c r="S130" s="13" t="s">
        <v>390</v>
      </c>
      <c r="T130" s="13" t="s">
        <v>405</v>
      </c>
      <c r="U130" s="13" t="s">
        <v>406</v>
      </c>
    </row>
    <row r="131" s="1" customFormat="true" ht="46.25" hidden="true" customHeight="false" outlineLevel="0" collapsed="false">
      <c r="A131" s="6" t="s">
        <v>869</v>
      </c>
      <c r="B131" s="6" t="s">
        <v>870</v>
      </c>
      <c r="C131" s="6" t="s">
        <v>870</v>
      </c>
      <c r="D131" s="6" t="s">
        <v>871</v>
      </c>
      <c r="E131" s="7" t="s">
        <v>872</v>
      </c>
      <c r="F131" s="6" t="s">
        <v>376</v>
      </c>
      <c r="G131" s="6" t="s">
        <v>533</v>
      </c>
      <c r="H131" s="6" t="s">
        <v>378</v>
      </c>
      <c r="I131" s="6" t="s">
        <v>379</v>
      </c>
      <c r="J131" s="6" t="s">
        <v>705</v>
      </c>
      <c r="K131" s="6" t="s">
        <v>677</v>
      </c>
      <c r="L131" s="6" t="s">
        <v>366</v>
      </c>
      <c r="M131" s="6" t="s">
        <v>367</v>
      </c>
      <c r="N131" s="6" t="s">
        <v>592</v>
      </c>
      <c r="O131" s="6" t="s">
        <v>593</v>
      </c>
      <c r="P131" s="12" t="n">
        <v>3400000</v>
      </c>
      <c r="Q131" s="6" t="s">
        <v>873</v>
      </c>
      <c r="R131" s="6" t="str">
        <f aca="false">VLOOKUP(Q131,DB_ZONE_OMOGENEE!A43:D353,3)</f>
        <v>ZONA 5</v>
      </c>
      <c r="S131" s="13" t="s">
        <v>412</v>
      </c>
      <c r="T131" s="13" t="s">
        <v>405</v>
      </c>
      <c r="U131" s="13" t="s">
        <v>406</v>
      </c>
    </row>
    <row r="132" s="1" customFormat="true" ht="46.25" hidden="true" customHeight="false" outlineLevel="0" collapsed="false">
      <c r="A132" s="6" t="s">
        <v>874</v>
      </c>
      <c r="B132" s="6" t="s">
        <v>875</v>
      </c>
      <c r="C132" s="6" t="s">
        <v>875</v>
      </c>
      <c r="D132" s="6" t="s">
        <v>876</v>
      </c>
      <c r="E132" s="7" t="s">
        <v>877</v>
      </c>
      <c r="F132" s="6" t="s">
        <v>376</v>
      </c>
      <c r="G132" s="6" t="s">
        <v>579</v>
      </c>
      <c r="H132" s="6" t="s">
        <v>378</v>
      </c>
      <c r="I132" s="6" t="s">
        <v>394</v>
      </c>
      <c r="J132" s="6" t="s">
        <v>676</v>
      </c>
      <c r="K132" s="6" t="s">
        <v>677</v>
      </c>
      <c r="L132" s="6" t="s">
        <v>366</v>
      </c>
      <c r="M132" s="6" t="s">
        <v>367</v>
      </c>
      <c r="N132" s="6" t="s">
        <v>592</v>
      </c>
      <c r="O132" s="6" t="s">
        <v>593</v>
      </c>
      <c r="P132" s="12" t="n">
        <v>1400000</v>
      </c>
      <c r="Q132" s="6" t="s">
        <v>878</v>
      </c>
      <c r="R132" s="6" t="str">
        <f aca="false">VLOOKUP(Q132,DB_ZONE_OMOGENEE!A44:D354,3)</f>
        <v>ZONA 11</v>
      </c>
      <c r="S132" s="13"/>
      <c r="T132" s="13" t="s">
        <v>405</v>
      </c>
      <c r="U132" s="13" t="s">
        <v>406</v>
      </c>
    </row>
    <row r="133" s="1" customFormat="true" ht="68.65" hidden="true" customHeight="false" outlineLevel="0" collapsed="false">
      <c r="A133" s="6" t="s">
        <v>879</v>
      </c>
      <c r="B133" s="6" t="s">
        <v>880</v>
      </c>
      <c r="C133" s="6" t="s">
        <v>469</v>
      </c>
      <c r="D133" s="6" t="s">
        <v>881</v>
      </c>
      <c r="E133" s="7" t="s">
        <v>882</v>
      </c>
      <c r="F133" s="6" t="s">
        <v>469</v>
      </c>
      <c r="G133" s="6" t="s">
        <v>469</v>
      </c>
      <c r="H133" s="6" t="s">
        <v>469</v>
      </c>
      <c r="I133" s="6" t="s">
        <v>469</v>
      </c>
      <c r="J133" s="6" t="s">
        <v>676</v>
      </c>
      <c r="K133" s="6" t="s">
        <v>677</v>
      </c>
      <c r="L133" s="6" t="s">
        <v>366</v>
      </c>
      <c r="M133" s="6" t="s">
        <v>367</v>
      </c>
      <c r="N133" s="6" t="s">
        <v>592</v>
      </c>
      <c r="O133" s="6" t="s">
        <v>593</v>
      </c>
      <c r="P133" s="12" t="n">
        <v>3919098</v>
      </c>
      <c r="Q133" s="6" t="s">
        <v>883</v>
      </c>
      <c r="R133" s="6" t="str">
        <f aca="false">VLOOKUP(Q133,DB_ZONE_OMOGENEE!A45:D355,3)</f>
        <v>ZONA 3</v>
      </c>
      <c r="S133" s="13" t="s">
        <v>390</v>
      </c>
      <c r="T133" s="13" t="s">
        <v>437</v>
      </c>
      <c r="U133" s="13" t="s">
        <v>438</v>
      </c>
    </row>
    <row r="134" s="1" customFormat="true" ht="46.25" hidden="true" customHeight="false" outlineLevel="0" collapsed="false">
      <c r="A134" s="6" t="s">
        <v>884</v>
      </c>
      <c r="B134" s="6" t="s">
        <v>885</v>
      </c>
      <c r="C134" s="6" t="s">
        <v>885</v>
      </c>
      <c r="D134" s="6" t="s">
        <v>886</v>
      </c>
      <c r="E134" s="7" t="s">
        <v>887</v>
      </c>
      <c r="F134" s="6" t="s">
        <v>376</v>
      </c>
      <c r="G134" s="6" t="s">
        <v>419</v>
      </c>
      <c r="H134" s="6" t="s">
        <v>378</v>
      </c>
      <c r="I134" s="6" t="s">
        <v>394</v>
      </c>
      <c r="J134" s="6" t="s">
        <v>705</v>
      </c>
      <c r="K134" s="6" t="s">
        <v>677</v>
      </c>
      <c r="L134" s="6" t="s">
        <v>366</v>
      </c>
      <c r="M134" s="6" t="s">
        <v>367</v>
      </c>
      <c r="N134" s="6" t="s">
        <v>592</v>
      </c>
      <c r="O134" s="6" t="s">
        <v>593</v>
      </c>
      <c r="P134" s="12" t="n">
        <v>1900000</v>
      </c>
      <c r="Q134" s="6" t="s">
        <v>888</v>
      </c>
      <c r="R134" s="6" t="str">
        <f aca="false">VLOOKUP(Q134,DB_ZONE_OMOGENEE!A46:D356,3)</f>
        <v>ZONA 7</v>
      </c>
      <c r="S134" s="13" t="s">
        <v>412</v>
      </c>
      <c r="T134" s="13" t="s">
        <v>384</v>
      </c>
      <c r="U134" s="13" t="s">
        <v>385</v>
      </c>
    </row>
    <row r="135" s="1" customFormat="true" ht="68.65" hidden="true" customHeight="false" outlineLevel="0" collapsed="false">
      <c r="A135" s="6" t="s">
        <v>889</v>
      </c>
      <c r="B135" s="6" t="s">
        <v>890</v>
      </c>
      <c r="C135" s="6" t="s">
        <v>890</v>
      </c>
      <c r="D135" s="6" t="s">
        <v>891</v>
      </c>
      <c r="E135" s="7" t="s">
        <v>892</v>
      </c>
      <c r="F135" s="6" t="s">
        <v>376</v>
      </c>
      <c r="G135" s="6" t="s">
        <v>579</v>
      </c>
      <c r="H135" s="6" t="s">
        <v>378</v>
      </c>
      <c r="I135" s="6" t="s">
        <v>394</v>
      </c>
      <c r="J135" s="6" t="s">
        <v>705</v>
      </c>
      <c r="K135" s="6" t="s">
        <v>677</v>
      </c>
      <c r="L135" s="6" t="s">
        <v>366</v>
      </c>
      <c r="M135" s="6" t="s">
        <v>367</v>
      </c>
      <c r="N135" s="6" t="s">
        <v>592</v>
      </c>
      <c r="O135" s="6" t="s">
        <v>593</v>
      </c>
      <c r="P135" s="12" t="n">
        <v>1500000</v>
      </c>
      <c r="Q135" s="6" t="s">
        <v>893</v>
      </c>
      <c r="R135" s="6" t="str">
        <f aca="false">VLOOKUP(Q135,DB_ZONE_OMOGENEE!A47:D357,3)</f>
        <v>ZONA 5</v>
      </c>
      <c r="S135" s="13" t="s">
        <v>383</v>
      </c>
      <c r="T135" s="13" t="s">
        <v>405</v>
      </c>
      <c r="U135" s="13" t="s">
        <v>406</v>
      </c>
    </row>
    <row r="137" customFormat="false" ht="79.85" hidden="false" customHeight="false" outlineLevel="0" collapsed="false">
      <c r="A137" s="14" t="s">
        <v>894</v>
      </c>
    </row>
  </sheetData>
  <autoFilter ref="A1:U135">
    <filterColumn colId="19">
      <filters>
        <filter val="GARA AVVIATA"/>
      </filters>
    </filterColumn>
    <filterColumn colId="10">
      <filters>
        <filter val="Pinqua “Ricami urbani”"/>
      </filters>
    </filterColumn>
  </autoFilter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548235"/>
    <pageSetUpPr fitToPage="false"/>
  </sheetPr>
  <dimension ref="C1:N78"/>
  <sheetViews>
    <sheetView showFormulas="false" showGridLines="true" showRowColHeaders="true" showZeros="true" rightToLeft="false" tabSelected="true" showOutlineSymbols="true" defaultGridColor="true" view="pageBreakPreview" topLeftCell="A1" colorId="64" zoomScale="75" zoomScaleNormal="80" zoomScalePageLayoutView="75" workbookViewId="0">
      <selection pane="topLeft" activeCell="B1" activeCellId="0" sqref="B1"/>
    </sheetView>
  </sheetViews>
  <sheetFormatPr defaultColWidth="8.921875" defaultRowHeight="12.8" zeroHeight="false" outlineLevelRow="0" outlineLevelCol="0"/>
  <cols>
    <col collapsed="false" customWidth="true" hidden="false" outlineLevel="0" max="2" min="2" style="1" width="3.86"/>
    <col collapsed="false" customWidth="true" hidden="false" outlineLevel="0" max="3" min="3" style="1" width="6.42"/>
    <col collapsed="false" customWidth="true" hidden="false" outlineLevel="0" max="4" min="4" style="1" width="67.14"/>
    <col collapsed="false" customWidth="true" hidden="false" outlineLevel="0" max="5" min="5" style="1" width="30.87"/>
    <col collapsed="false" customWidth="true" hidden="false" outlineLevel="0" max="6" min="6" style="1" width="2.15"/>
    <col collapsed="false" customWidth="true" hidden="false" outlineLevel="0" max="7" min="7" style="1" width="14.14"/>
    <col collapsed="false" customWidth="true" hidden="false" outlineLevel="0" max="8" min="8" style="1" width="11.76"/>
    <col collapsed="false" customWidth="true" hidden="false" outlineLevel="0" max="9" min="9" style="1" width="15.67"/>
    <col collapsed="false" customWidth="true" hidden="false" outlineLevel="0" max="10" min="10" style="1" width="30.02"/>
    <col collapsed="false" customWidth="true" hidden="false" outlineLevel="0" max="11" min="11" style="1" width="4.71"/>
    <col collapsed="false" customWidth="true" hidden="false" outlineLevel="0" max="17" min="17" style="1" width="24.57"/>
    <col collapsed="false" customWidth="true" hidden="false" outlineLevel="0" max="18" min="18" style="1" width="53.86"/>
    <col collapsed="false" customWidth="true" hidden="false" outlineLevel="0" max="20" min="19" style="1" width="12.15"/>
    <col collapsed="false" customWidth="true" hidden="false" outlineLevel="0" max="21" min="21" style="1" width="24.57"/>
    <col collapsed="false" customWidth="true" hidden="false" outlineLevel="0" max="22" min="22" style="1" width="20.3"/>
  </cols>
  <sheetData>
    <row r="1" customFormat="false" ht="15" hidden="false" customHeight="false" outlineLevel="0" collapsed="false"/>
    <row r="2" customFormat="false" ht="29.25" hidden="false" customHeight="true" outlineLevel="0" collapsed="false">
      <c r="D2" s="15" t="s">
        <v>895</v>
      </c>
      <c r="E2" s="15"/>
      <c r="F2" s="15"/>
      <c r="G2" s="15"/>
      <c r="H2" s="15"/>
      <c r="I2" s="16"/>
      <c r="J2" s="16"/>
    </row>
    <row r="3" customFormat="false" ht="29.25" hidden="false" customHeight="true" outlineLevel="0" collapsed="false">
      <c r="D3" s="15" t="s">
        <v>896</v>
      </c>
      <c r="E3" s="15"/>
      <c r="F3" s="15"/>
      <c r="G3" s="15"/>
      <c r="H3" s="15"/>
      <c r="I3" s="16"/>
      <c r="J3" s="16"/>
    </row>
    <row r="4" customFormat="false" ht="11.25" hidden="false" customHeight="true" outlineLevel="0" collapsed="false">
      <c r="D4" s="17"/>
      <c r="E4" s="17"/>
      <c r="F4" s="17"/>
    </row>
    <row r="5" customFormat="false" ht="21" hidden="false" customHeight="true" outlineLevel="0" collapsed="false">
      <c r="C5" s="15" t="s">
        <v>897</v>
      </c>
      <c r="D5" s="15"/>
      <c r="E5" s="15"/>
      <c r="F5" s="15"/>
      <c r="G5" s="18" t="n">
        <f aca="false">J21</f>
        <v>263710540.47</v>
      </c>
      <c r="H5" s="18"/>
      <c r="I5" s="18"/>
      <c r="J5" s="18"/>
    </row>
    <row r="6" customFormat="false" ht="9" hidden="false" customHeight="true" outlineLevel="0" collapsed="false">
      <c r="D6" s="19"/>
      <c r="E6" s="19"/>
    </row>
    <row r="7" customFormat="false" ht="26.25" hidden="false" customHeight="true" outlineLevel="0" collapsed="false">
      <c r="C7" s="20" t="s">
        <v>898</v>
      </c>
      <c r="D7" s="21" t="s">
        <v>899</v>
      </c>
      <c r="E7" s="21"/>
      <c r="G7" s="22" t="s">
        <v>900</v>
      </c>
      <c r="H7" s="22"/>
      <c r="I7" s="22" t="s">
        <v>901</v>
      </c>
      <c r="J7" s="23" t="s">
        <v>902</v>
      </c>
    </row>
    <row r="8" customFormat="false" ht="26.25" hidden="false" customHeight="true" outlineLevel="0" collapsed="false">
      <c r="C8" s="20"/>
      <c r="D8" s="24" t="s">
        <v>903</v>
      </c>
      <c r="E8" s="25" t="n">
        <f aca="false">SUM(DB_REGIA!P53:P135)</f>
        <v>233947917.89</v>
      </c>
    </row>
    <row r="9" customFormat="false" ht="29.85" hidden="false" customHeight="false" outlineLevel="0" collapsed="false">
      <c r="C9" s="20"/>
      <c r="D9" s="24" t="s">
        <v>904</v>
      </c>
      <c r="E9" s="26" t="n">
        <f aca="false">SUM(J19,J20)</f>
        <v>29762622.58</v>
      </c>
      <c r="G9" s="27" t="s">
        <v>905</v>
      </c>
      <c r="H9" s="28" t="s">
        <v>906</v>
      </c>
      <c r="I9" s="28" t="s">
        <v>907</v>
      </c>
      <c r="J9" s="29" t="s">
        <v>908</v>
      </c>
    </row>
    <row r="10" customFormat="false" ht="26.25" hidden="false" customHeight="true" outlineLevel="0" collapsed="false">
      <c r="C10" s="30"/>
      <c r="G10" s="31" t="s">
        <v>909</v>
      </c>
      <c r="H10" s="32" t="s">
        <v>910</v>
      </c>
      <c r="I10" s="32"/>
      <c r="J10" s="33" t="n">
        <v>47</v>
      </c>
    </row>
    <row r="11" customFormat="false" ht="26.25" hidden="false" customHeight="true" outlineLevel="0" collapsed="false">
      <c r="D11" s="34" t="s">
        <v>911</v>
      </c>
      <c r="E11" s="34" t="s">
        <v>912</v>
      </c>
      <c r="G11" s="35"/>
      <c r="H11" s="32" t="s">
        <v>591</v>
      </c>
      <c r="I11" s="32"/>
      <c r="J11" s="33" t="n">
        <v>36</v>
      </c>
    </row>
    <row r="12" customFormat="false" ht="26.25" hidden="false" customHeight="true" outlineLevel="0" collapsed="false">
      <c r="C12" s="36" t="n">
        <v>183</v>
      </c>
      <c r="D12" s="37" t="s">
        <v>910</v>
      </c>
      <c r="E12" s="38" t="s">
        <v>909</v>
      </c>
      <c r="G12" s="31" t="s">
        <v>913</v>
      </c>
      <c r="H12" s="39" t="s">
        <v>914</v>
      </c>
      <c r="I12" s="39"/>
      <c r="J12" s="33" t="n">
        <v>35</v>
      </c>
    </row>
    <row r="13" customFormat="false" ht="26.25" hidden="false" customHeight="true" outlineLevel="0" collapsed="false">
      <c r="C13" s="36" t="n">
        <v>156</v>
      </c>
      <c r="D13" s="40" t="s">
        <v>591</v>
      </c>
      <c r="E13" s="38" t="s">
        <v>909</v>
      </c>
      <c r="G13" s="35"/>
      <c r="H13" s="41" t="s">
        <v>534</v>
      </c>
      <c r="I13" s="41"/>
      <c r="J13" s="33" t="n">
        <v>15</v>
      </c>
    </row>
    <row r="14" customFormat="false" ht="26.25" hidden="false" customHeight="true" outlineLevel="0" collapsed="false">
      <c r="C14" s="36" t="n">
        <v>163</v>
      </c>
      <c r="D14" s="40" t="s">
        <v>915</v>
      </c>
      <c r="E14" s="42" t="s">
        <v>913</v>
      </c>
      <c r="G14" s="43" t="s">
        <v>916</v>
      </c>
      <c r="H14" s="43"/>
      <c r="I14" s="44"/>
      <c r="J14" s="45" t="n">
        <f aca="false">SUM(J10:J13)</f>
        <v>133</v>
      </c>
    </row>
    <row r="15" customFormat="false" ht="26.25" hidden="false" customHeight="true" outlineLevel="0" collapsed="false">
      <c r="C15" s="36" t="n">
        <v>169</v>
      </c>
      <c r="D15" s="40" t="s">
        <v>917</v>
      </c>
      <c r="E15" s="42" t="s">
        <v>913</v>
      </c>
    </row>
    <row r="16" customFormat="false" ht="13.8" hidden="false" customHeight="false" outlineLevel="0" collapsed="false">
      <c r="C16" s="36" t="n">
        <v>157</v>
      </c>
      <c r="D16" s="40"/>
      <c r="G16" s="27" t="s">
        <v>905</v>
      </c>
      <c r="H16" s="27" t="s">
        <v>906</v>
      </c>
      <c r="I16" s="28" t="s">
        <v>907</v>
      </c>
      <c r="J16" s="29" t="s">
        <v>918</v>
      </c>
    </row>
    <row r="17" customFormat="false" ht="19.5" hidden="false" customHeight="true" outlineLevel="0" collapsed="false">
      <c r="C17" s="36" t="n">
        <v>158</v>
      </c>
      <c r="G17" s="31" t="s">
        <v>909</v>
      </c>
      <c r="H17" s="46" t="s">
        <v>910</v>
      </c>
      <c r="I17" s="46"/>
      <c r="J17" s="47" t="n">
        <f aca="false">SUM(DB_REGIA!P89:P135)</f>
        <v>120552757.89</v>
      </c>
    </row>
    <row r="18" customFormat="false" ht="13.8" hidden="false" customHeight="false" outlineLevel="0" collapsed="false">
      <c r="G18" s="48"/>
      <c r="H18" s="49" t="s">
        <v>591</v>
      </c>
      <c r="I18" s="49"/>
      <c r="J18" s="50" t="n">
        <f aca="false">SUM(DB_REGIA!P53:P88)</f>
        <v>113395160</v>
      </c>
    </row>
    <row r="19" customFormat="false" ht="35.05" hidden="false" customHeight="true" outlineLevel="0" collapsed="false">
      <c r="G19" s="31" t="s">
        <v>913</v>
      </c>
      <c r="H19" s="41" t="s">
        <v>914</v>
      </c>
      <c r="I19" s="41"/>
      <c r="J19" s="51" t="n">
        <f aca="false">SUM(DB_REGIA!P3:P37)</f>
        <v>14920000</v>
      </c>
    </row>
    <row r="20" customFormat="false" ht="23.85" hidden="false" customHeight="true" outlineLevel="0" collapsed="false">
      <c r="G20" s="52"/>
      <c r="H20" s="41" t="s">
        <v>534</v>
      </c>
      <c r="I20" s="41"/>
      <c r="J20" s="53" t="n">
        <f aca="false">SUM(DB_REGIA!P37:P52)</f>
        <v>14842622.58</v>
      </c>
    </row>
    <row r="21" customFormat="false" ht="13.8" hidden="false" customHeight="false" outlineLevel="0" collapsed="false">
      <c r="G21" s="43" t="s">
        <v>916</v>
      </c>
      <c r="H21" s="43"/>
      <c r="I21" s="44"/>
      <c r="J21" s="54" t="n">
        <f aca="false">SUM(J17:J20)</f>
        <v>263710540.47</v>
      </c>
    </row>
    <row r="23" customFormat="false" ht="12.8" hidden="false" customHeight="false" outlineLevel="0" collapsed="false">
      <c r="N23" s="55"/>
    </row>
    <row r="24" customFormat="false" ht="13.8" hidden="false" customHeight="false" outlineLevel="0" collapsed="false">
      <c r="C24" s="36" t="n">
        <v>152</v>
      </c>
      <c r="N24" s="55"/>
    </row>
    <row r="25" customFormat="false" ht="13.8" hidden="false" customHeight="false" outlineLevel="0" collapsed="false">
      <c r="C25" s="36" t="n">
        <v>153</v>
      </c>
    </row>
    <row r="32" customFormat="false" ht="9.75" hidden="false" customHeight="true" outlineLevel="0" collapsed="false"/>
    <row r="34" customFormat="false" ht="12.8" hidden="false" customHeight="false" outlineLevel="0" collapsed="false">
      <c r="H34" s="1" t="s">
        <v>919</v>
      </c>
    </row>
    <row r="58" customFormat="false" ht="5.25" hidden="false" customHeight="true" outlineLevel="0" collapsed="false"/>
    <row r="78" customFormat="false" ht="8.25" hidden="false" customHeight="true" outlineLevel="0" collapsed="false"/>
  </sheetData>
  <mergeCells count="16">
    <mergeCell ref="D2:G2"/>
    <mergeCell ref="D3:G3"/>
    <mergeCell ref="C5:F5"/>
    <mergeCell ref="G5:J5"/>
    <mergeCell ref="D6:E6"/>
    <mergeCell ref="C7:C9"/>
    <mergeCell ref="D7:E7"/>
    <mergeCell ref="G7:I7"/>
    <mergeCell ref="H10:I10"/>
    <mergeCell ref="H11:I11"/>
    <mergeCell ref="H12:I12"/>
    <mergeCell ref="H13:I13"/>
    <mergeCell ref="H17:I17"/>
    <mergeCell ref="H18:I18"/>
    <mergeCell ref="H19:I19"/>
    <mergeCell ref="H20:I20"/>
  </mergeCells>
  <printOptions headings="false" gridLines="false" gridLinesSet="true" horizontalCentered="false" verticalCentered="false"/>
  <pageMargins left="0.30625" right="0.0159722222222222" top="1.43125" bottom="0.28125" header="1.16597222222222" footer="0.0159722222222222"/>
  <pageSetup paperSize="8" scale="76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548235"/>
    <pageSetUpPr fitToPage="false"/>
  </sheetPr>
  <dimension ref="C2:K99"/>
  <sheetViews>
    <sheetView showFormulas="false" showGridLines="true" showRowColHeaders="true" showZeros="true" rightToLeft="false" tabSelected="false" showOutlineSymbols="true" defaultGridColor="true" view="pageBreakPreview" topLeftCell="A61" colorId="64" zoomScale="75" zoomScaleNormal="80" zoomScalePageLayoutView="75" workbookViewId="0">
      <selection pane="topLeft" activeCell="B1" activeCellId="0" sqref="B1"/>
    </sheetView>
  </sheetViews>
  <sheetFormatPr defaultColWidth="8.921875" defaultRowHeight="15" zeroHeight="false" outlineLevelRow="0" outlineLevelCol="0"/>
  <cols>
    <col collapsed="false" customWidth="true" hidden="false" outlineLevel="0" max="1" min="1" style="1" width="1.71"/>
    <col collapsed="false" customWidth="true" hidden="false" outlineLevel="0" max="2" min="2" style="1" width="20.57"/>
    <col collapsed="false" customWidth="true" hidden="false" outlineLevel="0" max="3" min="3" style="1" width="18.71"/>
    <col collapsed="false" customWidth="true" hidden="false" outlineLevel="0" max="4" min="4" style="1" width="20.3"/>
    <col collapsed="false" customWidth="true" hidden="false" outlineLevel="0" max="5" min="5" style="1" width="18"/>
    <col collapsed="false" customWidth="true" hidden="false" outlineLevel="0" max="6" min="6" style="1" width="20.3"/>
    <col collapsed="false" customWidth="true" hidden="false" outlineLevel="0" max="7" min="7" style="1" width="16.57"/>
    <col collapsed="false" customWidth="true" hidden="false" outlineLevel="0" max="8" min="8" style="1" width="16"/>
    <col collapsed="false" customWidth="true" hidden="false" outlineLevel="0" max="9" min="9" style="1" width="21.71"/>
    <col collapsed="false" customWidth="true" hidden="false" outlineLevel="0" max="10" min="10" style="56" width="21.43"/>
    <col collapsed="false" customWidth="true" hidden="false" outlineLevel="0" max="11" min="11" style="56" width="19.99"/>
    <col collapsed="false" customWidth="true" hidden="false" outlineLevel="0" max="12" min="12" style="1" width="6.88"/>
    <col collapsed="false" customWidth="true" hidden="false" outlineLevel="0" max="13" min="13" style="1" width="5.01"/>
    <col collapsed="false" customWidth="true" hidden="false" outlineLevel="0" max="16" min="16" style="1" width="53"/>
    <col collapsed="false" customWidth="true" hidden="false" outlineLevel="0" max="18" min="17" style="1" width="10.58"/>
    <col collapsed="false" customWidth="true" hidden="false" outlineLevel="0" max="19" min="19" style="1" width="1.58"/>
    <col collapsed="false" customWidth="true" hidden="false" outlineLevel="0" max="21" min="21" style="1" width="25.29"/>
  </cols>
  <sheetData>
    <row r="2" customFormat="false" ht="29.25" hidden="false" customHeight="true" outlineLevel="0" collapsed="false">
      <c r="C2" s="16"/>
      <c r="D2" s="15" t="s">
        <v>920</v>
      </c>
      <c r="E2" s="15"/>
      <c r="F2" s="15"/>
      <c r="G2" s="15"/>
      <c r="H2" s="15"/>
      <c r="I2" s="16"/>
      <c r="J2" s="19"/>
    </row>
    <row r="3" customFormat="false" ht="29.25" hidden="false" customHeight="true" outlineLevel="0" collapsed="false">
      <c r="C3" s="16"/>
      <c r="D3" s="15" t="s">
        <v>896</v>
      </c>
      <c r="E3" s="15"/>
      <c r="F3" s="15"/>
      <c r="G3" s="15"/>
      <c r="H3" s="15"/>
      <c r="I3" s="16"/>
      <c r="J3" s="19"/>
    </row>
    <row r="4" customFormat="false" ht="11.25" hidden="false" customHeight="true" outlineLevel="0" collapsed="false">
      <c r="D4" s="17"/>
      <c r="E4" s="17"/>
      <c r="F4" s="17"/>
      <c r="G4" s="17"/>
    </row>
    <row r="5" customFormat="false" ht="21" hidden="false" customHeight="true" outlineLevel="0" collapsed="false">
      <c r="J5" s="57"/>
    </row>
    <row r="6" customFormat="false" ht="7.5" hidden="false" customHeight="true" outlineLevel="0" collapsed="false">
      <c r="C6" s="19"/>
      <c r="D6" s="19"/>
      <c r="E6" s="19"/>
    </row>
    <row r="7" customFormat="false" ht="20.25" hidden="false" customHeight="true" outlineLevel="0" collapsed="false"/>
    <row r="8" customFormat="false" ht="20.25" hidden="false" customHeight="true" outlineLevel="0" collapsed="false"/>
    <row r="9" customFormat="false" ht="20.25" hidden="false" customHeight="true" outlineLevel="0" collapsed="false"/>
    <row r="10" customFormat="false" ht="21.75" hidden="false" customHeight="true" outlineLevel="0" collapsed="false"/>
    <row r="11" customFormat="false" ht="21.75" hidden="false" customHeight="true" outlineLevel="0" collapsed="false"/>
    <row r="12" customFormat="false" ht="12.8" hidden="false" customHeight="false" outlineLevel="0" collapsed="false"/>
    <row r="13" customFormat="false" ht="12.8" hidden="false" customHeight="false" outlineLevel="0" collapsed="false"/>
    <row r="18" customFormat="false" ht="8.25" hidden="false" customHeight="true" outlineLevel="0" collapsed="false"/>
    <row r="19" customFormat="false" ht="12.8" hidden="false" customHeight="false" outlineLevel="0" collapsed="false">
      <c r="J19" s="1"/>
      <c r="K19" s="1"/>
    </row>
    <row r="20" customFormat="false" ht="12.8" hidden="false" customHeight="false" outlineLevel="0" collapsed="false">
      <c r="J20" s="1"/>
      <c r="K20" s="1"/>
    </row>
    <row r="21" customFormat="false" ht="12.8" hidden="false" customHeight="false" outlineLevel="0" collapsed="false">
      <c r="J21" s="1"/>
      <c r="K21" s="1"/>
    </row>
    <row r="22" customFormat="false" ht="12.8" hidden="false" customHeight="false" outlineLevel="0" collapsed="false">
      <c r="J22" s="1"/>
      <c r="K22" s="1"/>
    </row>
    <row r="23" customFormat="false" ht="12.8" hidden="false" customHeight="false" outlineLevel="0" collapsed="false">
      <c r="J23" s="1"/>
      <c r="K23" s="1"/>
    </row>
    <row r="24" customFormat="false" ht="12.8" hidden="false" customHeight="false" outlineLevel="0" collapsed="false">
      <c r="J24" s="1"/>
      <c r="K24" s="1"/>
    </row>
    <row r="25" customFormat="false" ht="12.8" hidden="false" customHeight="false" outlineLevel="0" collapsed="false">
      <c r="J25" s="1"/>
      <c r="K25" s="1"/>
    </row>
    <row r="26" customFormat="false" ht="12.8" hidden="false" customHeight="false" outlineLevel="0" collapsed="false">
      <c r="J26" s="1"/>
      <c r="K26" s="1"/>
    </row>
    <row r="27" customFormat="false" ht="21.75" hidden="false" customHeight="true" outlineLevel="0" collapsed="false">
      <c r="J27" s="1"/>
      <c r="K27" s="1"/>
    </row>
    <row r="28" customFormat="false" ht="21.75" hidden="false" customHeight="true" outlineLevel="0" collapsed="false"/>
    <row r="29" customFormat="false" ht="21.75" hidden="false" customHeight="true" outlineLevel="0" collapsed="false"/>
    <row r="30" customFormat="false" ht="21.75" hidden="false" customHeight="true" outlineLevel="0" collapsed="false"/>
    <row r="31" customFormat="false" ht="21.75" hidden="false" customHeight="true" outlineLevel="0" collapsed="false"/>
    <row r="32" customFormat="false" ht="21.75" hidden="false" customHeight="true" outlineLevel="0" collapsed="false"/>
    <row r="33" customFormat="false" ht="21.75" hidden="false" customHeight="true" outlineLevel="0" collapsed="false"/>
    <row r="34" customFormat="false" ht="21.75" hidden="false" customHeight="true" outlineLevel="0" collapsed="false"/>
    <row r="35" customFormat="false" ht="21" hidden="false" customHeight="true" outlineLevel="0" collapsed="false"/>
    <row r="64" customFormat="false" ht="19.5" hidden="false" customHeight="true" outlineLevel="0" collapsed="false"/>
    <row r="80" customFormat="false" ht="18" hidden="false" customHeight="true" outlineLevel="0" collapsed="false"/>
    <row r="99" customFormat="false" ht="27" hidden="false" customHeight="true" outlineLevel="0" collapsed="false"/>
  </sheetData>
  <mergeCells count="3">
    <mergeCell ref="D2:H2"/>
    <mergeCell ref="D3:G3"/>
    <mergeCell ref="C6:E6"/>
  </mergeCells>
  <printOptions headings="false" gridLines="false" gridLinesSet="true" horizontalCentered="false" verticalCentered="false"/>
  <pageMargins left="0.563888888888889" right="0.391666666666667" top="0.889583333333333" bottom="0.55625" header="0.624305555555556" footer="0.290972222222222"/>
  <pageSetup paperSize="8" scale="6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  <rowBreaks count="1" manualBreakCount="1">
    <brk id="98" man="true" max="16383" min="0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548235"/>
    <pageSetUpPr fitToPage="false"/>
  </sheetPr>
  <dimension ref="C1:J62"/>
  <sheetViews>
    <sheetView showFormulas="false" showGridLines="true" showRowColHeaders="true" showZeros="true" rightToLeft="false" tabSelected="false" showOutlineSymbols="true" defaultGridColor="true" view="pageBreakPreview" topLeftCell="A31" colorId="64" zoomScale="75" zoomScaleNormal="80" zoomScalePageLayoutView="75" workbookViewId="0">
      <selection pane="topLeft" activeCell="B1" activeCellId="0" sqref="B1"/>
    </sheetView>
  </sheetViews>
  <sheetFormatPr defaultColWidth="8.921875" defaultRowHeight="12.8" zeroHeight="false" outlineLevelRow="0" outlineLevelCol="0"/>
  <cols>
    <col collapsed="false" customWidth="true" hidden="false" outlineLevel="0" max="2" min="2" style="1" width="6.42"/>
    <col collapsed="false" customWidth="true" hidden="false" outlineLevel="0" max="3" min="3" style="1" width="23.57"/>
    <col collapsed="false" customWidth="true" hidden="false" outlineLevel="0" max="4" min="4" style="1" width="22.43"/>
    <col collapsed="false" customWidth="true" hidden="false" outlineLevel="0" max="5" min="5" style="1" width="21.57"/>
    <col collapsed="false" customWidth="true" hidden="false" outlineLevel="0" max="6" min="6" style="1" width="10.71"/>
    <col collapsed="false" customWidth="true" hidden="false" outlineLevel="0" max="7" min="7" style="1" width="25.86"/>
    <col collapsed="false" customWidth="true" hidden="false" outlineLevel="0" max="8" min="8" style="1" width="23.57"/>
    <col collapsed="false" customWidth="true" hidden="false" outlineLevel="0" max="9" min="9" style="1" width="17.86"/>
    <col collapsed="false" customWidth="true" hidden="false" outlineLevel="0" max="10" min="10" style="1" width="10"/>
    <col collapsed="false" customWidth="true" hidden="false" outlineLevel="0" max="16" min="16" style="1" width="53"/>
    <col collapsed="false" customWidth="true" hidden="false" outlineLevel="0" max="18" min="17" style="1" width="10.58"/>
    <col collapsed="false" customWidth="true" hidden="false" outlineLevel="0" max="19" min="19" style="1" width="1.58"/>
    <col collapsed="false" customWidth="true" hidden="false" outlineLevel="0" max="21" min="21" style="1" width="25.29"/>
  </cols>
  <sheetData>
    <row r="1" customFormat="false" ht="25.5" hidden="false" customHeight="true" outlineLevel="0" collapsed="false"/>
    <row r="2" customFormat="false" ht="29.25" hidden="false" customHeight="true" outlineLevel="0" collapsed="false">
      <c r="C2" s="16"/>
      <c r="D2" s="58" t="s">
        <v>920</v>
      </c>
      <c r="E2" s="58"/>
      <c r="F2" s="58"/>
      <c r="G2" s="58"/>
      <c r="H2" s="59"/>
      <c r="I2" s="16"/>
      <c r="J2" s="16"/>
    </row>
    <row r="3" customFormat="false" ht="29.25" hidden="false" customHeight="true" outlineLevel="0" collapsed="false">
      <c r="C3" s="16"/>
      <c r="D3" s="15" t="s">
        <v>896</v>
      </c>
      <c r="E3" s="15"/>
      <c r="F3" s="15"/>
      <c r="G3" s="15"/>
      <c r="H3" s="59"/>
      <c r="I3" s="16"/>
      <c r="J3" s="16"/>
    </row>
    <row r="4" customFormat="false" ht="11.25" hidden="false" customHeight="true" outlineLevel="0" collapsed="false">
      <c r="D4" s="17"/>
      <c r="E4" s="17"/>
      <c r="F4" s="17"/>
      <c r="G4" s="17"/>
    </row>
    <row r="5" customFormat="false" ht="21" hidden="false" customHeight="true" outlineLevel="0" collapsed="false">
      <c r="C5" s="60"/>
      <c r="D5" s="59"/>
      <c r="E5" s="59"/>
      <c r="F5" s="59"/>
      <c r="G5" s="59"/>
      <c r="I5" s="61"/>
    </row>
    <row r="6" customFormat="false" ht="7.5" hidden="false" customHeight="true" outlineLevel="0" collapsed="false">
      <c r="C6" s="19"/>
      <c r="D6" s="19"/>
      <c r="E6" s="19"/>
    </row>
    <row r="7" customFormat="false" ht="20.25" hidden="false" customHeight="true" outlineLevel="0" collapsed="false"/>
    <row r="8" customFormat="false" ht="20.25" hidden="false" customHeight="true" outlineLevel="0" collapsed="false">
      <c r="C8" s="62"/>
      <c r="D8" s="28" t="s">
        <v>921</v>
      </c>
      <c r="E8" s="63"/>
    </row>
    <row r="9" customFormat="false" ht="13.8" hidden="false" customHeight="false" outlineLevel="0" collapsed="false">
      <c r="C9" s="64" t="s">
        <v>922</v>
      </c>
      <c r="D9" s="65" t="s">
        <v>923</v>
      </c>
      <c r="E9" s="66" t="s">
        <v>908</v>
      </c>
    </row>
    <row r="10" customFormat="false" ht="13.8" hidden="false" customHeight="false" outlineLevel="0" collapsed="false">
      <c r="C10" s="35" t="s">
        <v>291</v>
      </c>
      <c r="D10" s="67" t="n">
        <f aca="false">SUMIF(DB_REGIA!R$2:R$135,C10,DB_REGIA!P$2:P$135)</f>
        <v>113395160</v>
      </c>
      <c r="E10" s="68" t="n">
        <f aca="false">COUNTIF(DB_REGIA!R1:R135, "ZONA 1")</f>
        <v>36</v>
      </c>
    </row>
    <row r="11" customFormat="false" ht="13.8" hidden="false" customHeight="false" outlineLevel="0" collapsed="false">
      <c r="C11" s="48" t="s">
        <v>18</v>
      </c>
      <c r="D11" s="67" t="n">
        <f aca="false">SUMIF(DB_REGIA!R$2:R$135,C11,DB_REGIA!P$2:P$135)</f>
        <v>33186107.88</v>
      </c>
      <c r="E11" s="68" t="n">
        <f aca="false">COUNTIF(DB_REGIA!R1:R136, "ZONA 2")</f>
        <v>22</v>
      </c>
    </row>
    <row r="12" customFormat="false" ht="13.8" hidden="false" customHeight="false" outlineLevel="0" collapsed="false">
      <c r="C12" s="48" t="s">
        <v>39</v>
      </c>
      <c r="D12" s="67" t="n">
        <f aca="false">SUMIF(DB_REGIA!R$2:R$135,C12,DB_REGIA!P$2:P$135)</f>
        <v>31763692</v>
      </c>
      <c r="E12" s="68" t="n">
        <f aca="false">COUNTIF(DB_REGIA!R1:R135, "ZONA 3")</f>
        <v>31</v>
      </c>
    </row>
    <row r="13" customFormat="false" ht="13.8" hidden="false" customHeight="false" outlineLevel="0" collapsed="false">
      <c r="C13" s="48" t="s">
        <v>45</v>
      </c>
      <c r="D13" s="67" t="n">
        <f aca="false">SUMIF(DB_REGIA!R$2:R$135,C13,DB_REGIA!P$2:P$135)</f>
        <v>10302622.58</v>
      </c>
      <c r="E13" s="68" t="n">
        <f aca="false">COUNTIF(DB_REGIA!R1:R135, "ZONA 4")</f>
        <v>4</v>
      </c>
    </row>
    <row r="14" customFormat="false" ht="13.8" hidden="false" customHeight="false" outlineLevel="0" collapsed="false">
      <c r="C14" s="48" t="s">
        <v>8</v>
      </c>
      <c r="D14" s="67" t="n">
        <f aca="false">SUMIF(DB_REGIA!R$2:R$135,C14,DB_REGIA!P$2:P$135)</f>
        <v>17100000</v>
      </c>
      <c r="E14" s="68" t="n">
        <f aca="false">COUNTIF(DB_REGIA!R1:R135, "ZONA 5")</f>
        <v>7</v>
      </c>
    </row>
    <row r="15" customFormat="false" ht="13.8" hidden="false" customHeight="false" outlineLevel="0" collapsed="false">
      <c r="C15" s="48" t="s">
        <v>26</v>
      </c>
      <c r="D15" s="67" t="n">
        <f aca="false">SUMIF(DB_REGIA!R$2:R$135,C15,DB_REGIA!P$2:P$135)</f>
        <v>10000000</v>
      </c>
      <c r="E15" s="68" t="n">
        <f aca="false">COUNTIF(DB_REGIA!R1:R135, "ZONA 6")</f>
        <v>5</v>
      </c>
    </row>
    <row r="16" customFormat="false" ht="13.8" hidden="false" customHeight="false" outlineLevel="0" collapsed="false">
      <c r="C16" s="48" t="s">
        <v>11</v>
      </c>
      <c r="D16" s="67" t="n">
        <f aca="false">SUMIF(DB_REGIA!R$2:R$135,C16,DB_REGIA!P$2:P$135)</f>
        <v>2320000</v>
      </c>
      <c r="E16" s="68" t="n">
        <f aca="false">COUNTIF(DB_REGIA!R1:R141, "ZONA 7")</f>
        <v>3</v>
      </c>
    </row>
    <row r="17" customFormat="false" ht="13.8" hidden="false" customHeight="false" outlineLevel="0" collapsed="false">
      <c r="C17" s="48" t="s">
        <v>5</v>
      </c>
      <c r="D17" s="67" t="n">
        <f aca="false">SUMIF(DB_REGIA!R$2:R$135,C17,DB_REGIA!P$2:P$135)</f>
        <v>8800000</v>
      </c>
      <c r="E17" s="68" t="n">
        <f aca="false">COUNTIF(DB_REGIA!R1:R142, "ZONA 8")</f>
        <v>5</v>
      </c>
    </row>
    <row r="18" customFormat="false" ht="13.8" hidden="false" customHeight="false" outlineLevel="0" collapsed="false">
      <c r="C18" s="48" t="s">
        <v>14</v>
      </c>
      <c r="D18" s="67" t="n">
        <f aca="false">SUMIF(DB_REGIA!R$2:R$135,C18,DB_REGIA!P$2:P$135)</f>
        <v>9756958.01</v>
      </c>
      <c r="E18" s="68" t="n">
        <f aca="false">COUNTIF(DB_REGIA!R1:R143, "ZONA 9")</f>
        <v>3</v>
      </c>
    </row>
    <row r="19" customFormat="false" ht="13.8" hidden="false" customHeight="false" outlineLevel="0" collapsed="false">
      <c r="C19" s="48" t="s">
        <v>53</v>
      </c>
      <c r="D19" s="67" t="n">
        <f aca="false">SUMIF(DB_REGIA!R$2:R$135,C19,DB_REGIA!P$2:P$135)</f>
        <v>4900000</v>
      </c>
      <c r="E19" s="68" t="n">
        <f aca="false">COUNTIF(DB_REGIA!R1:R144, "ZONA 10")</f>
        <v>2</v>
      </c>
    </row>
    <row r="20" customFormat="false" ht="13.8" hidden="false" customHeight="false" outlineLevel="0" collapsed="false">
      <c r="C20" s="48" t="s">
        <v>23</v>
      </c>
      <c r="D20" s="67" t="n">
        <f aca="false">SUMIF(DB_REGIA!R$2:R$135,C20,DB_REGIA!P$2:P$135)</f>
        <v>21936000</v>
      </c>
      <c r="E20" s="68" t="n">
        <f aca="false">COUNTIF(DB_REGIA!R1:R145, "ZONA 11")</f>
        <v>15</v>
      </c>
    </row>
    <row r="21" customFormat="false" ht="13.8" hidden="false" customHeight="false" outlineLevel="0" collapsed="false">
      <c r="C21" s="48"/>
      <c r="D21" s="69"/>
      <c r="E21" s="70"/>
    </row>
    <row r="22" customFormat="false" ht="21.75" hidden="false" customHeight="true" outlineLevel="0" collapsed="false">
      <c r="C22" s="71" t="s">
        <v>916</v>
      </c>
      <c r="D22" s="72" t="n">
        <f aca="false">SUM(D10:D20)</f>
        <v>263460540.47</v>
      </c>
      <c r="E22" s="73" t="n">
        <f aca="false">SUM(E10:E20)</f>
        <v>133</v>
      </c>
    </row>
    <row r="23" customFormat="false" ht="21.75" hidden="false" customHeight="true" outlineLevel="0" collapsed="false"/>
    <row r="24" customFormat="false" ht="21.75" hidden="false" customHeight="true" outlineLevel="0" collapsed="false"/>
    <row r="25" customFormat="false" ht="21.75" hidden="false" customHeight="true" outlineLevel="0" collapsed="false"/>
    <row r="26" customFormat="false" ht="21.75" hidden="false" customHeight="true" outlineLevel="0" collapsed="false"/>
    <row r="27" customFormat="false" ht="21.75" hidden="false" customHeight="true" outlineLevel="0" collapsed="false"/>
    <row r="28" customFormat="false" ht="21.75" hidden="false" customHeight="true" outlineLevel="0" collapsed="false"/>
    <row r="29" customFormat="false" ht="21.75" hidden="false" customHeight="true" outlineLevel="0" collapsed="false"/>
    <row r="30" customFormat="false" ht="21.75" hidden="false" customHeight="true" outlineLevel="0" collapsed="false"/>
    <row r="31" customFormat="false" ht="21.75" hidden="false" customHeight="true" outlineLevel="0" collapsed="false"/>
    <row r="32" customFormat="false" ht="21.75" hidden="false" customHeight="true" outlineLevel="0" collapsed="false"/>
    <row r="33" customFormat="false" ht="21.75" hidden="false" customHeight="true" outlineLevel="0" collapsed="false"/>
    <row r="34" customFormat="false" ht="21.75" hidden="false" customHeight="true" outlineLevel="0" collapsed="false"/>
    <row r="35" customFormat="false" ht="21.75" hidden="false" customHeight="true" outlineLevel="0" collapsed="false"/>
    <row r="36" customFormat="false" ht="21.75" hidden="false" customHeight="true" outlineLevel="0" collapsed="false"/>
    <row r="37" customFormat="false" ht="21.75" hidden="false" customHeight="true" outlineLevel="0" collapsed="false"/>
    <row r="62" customFormat="false" ht="23.25" hidden="false" customHeight="true" outlineLevel="0" collapsed="false"/>
  </sheetData>
  <mergeCells count="3">
    <mergeCell ref="D2:G2"/>
    <mergeCell ref="D3:G3"/>
    <mergeCell ref="C6:E6"/>
  </mergeCells>
  <printOptions headings="false" gridLines="false" gridLinesSet="true" horizontalCentered="false" verticalCentered="false"/>
  <pageMargins left="0.50625" right="0.434027777777778" top="0.764583333333333" bottom="0.500694444444444" header="0.499305555555556" footer="0.235416666666667"/>
  <pageSetup paperSize="8" scale="83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548235"/>
    <pageSetUpPr fitToPage="false"/>
  </sheetPr>
  <dimension ref="C1:N121"/>
  <sheetViews>
    <sheetView showFormulas="false" showGridLines="true" showRowColHeaders="true" showZeros="true" rightToLeft="false" tabSelected="false" showOutlineSymbols="true" defaultGridColor="true" view="pageBreakPreview" topLeftCell="A79" colorId="64" zoomScale="75" zoomScaleNormal="80" zoomScalePageLayoutView="75" workbookViewId="0">
      <selection pane="topLeft" activeCell="B1" activeCellId="0" sqref="B1"/>
    </sheetView>
  </sheetViews>
  <sheetFormatPr defaultColWidth="8.921875" defaultRowHeight="12.8" zeroHeight="false" outlineLevelRow="0" outlineLevelCol="0"/>
  <cols>
    <col collapsed="false" customWidth="true" hidden="false" outlineLevel="0" max="1" min="1" style="1" width="10.29"/>
    <col collapsed="false" customWidth="true" hidden="false" outlineLevel="0" max="2" min="2" style="1" width="4.57"/>
    <col collapsed="false" customWidth="true" hidden="false" outlineLevel="0" max="3" min="3" style="1" width="9.35"/>
    <col collapsed="false" customWidth="true" hidden="false" outlineLevel="0" max="4" min="4" style="1" width="54.45"/>
    <col collapsed="false" customWidth="true" hidden="false" outlineLevel="0" max="5" min="5" style="1" width="11.53"/>
    <col collapsed="false" customWidth="true" hidden="false" outlineLevel="0" max="6" min="6" style="1" width="18.92"/>
    <col collapsed="false" customWidth="true" hidden="false" outlineLevel="0" max="7" min="7" style="1" width="22.09"/>
    <col collapsed="false" customWidth="true" hidden="false" outlineLevel="0" max="8" min="8" style="1" width="10.06"/>
    <col collapsed="false" customWidth="true" hidden="false" outlineLevel="0" max="9" min="9" style="1" width="6.11"/>
    <col collapsed="false" customWidth="true" hidden="false" outlineLevel="0" max="10" min="10" style="1" width="21.58"/>
    <col collapsed="false" customWidth="true" hidden="false" outlineLevel="0" max="11" min="11" style="1" width="28.14"/>
    <col collapsed="false" customWidth="true" hidden="false" outlineLevel="0" max="12" min="12" style="1" width="27.99"/>
    <col collapsed="false" customWidth="true" hidden="false" outlineLevel="0" max="13" min="13" style="1" width="2.71"/>
    <col collapsed="false" customWidth="true" hidden="false" outlineLevel="0" max="14" min="14" style="1" width="4.29"/>
    <col collapsed="false" customWidth="true" hidden="false" outlineLevel="0" max="19" min="19" style="1" width="30.57"/>
    <col collapsed="false" customWidth="true" hidden="false" outlineLevel="0" max="20" min="20" style="1" width="36.71"/>
    <col collapsed="false" customWidth="true" hidden="false" outlineLevel="0" max="21" min="21" style="1" width="37.86"/>
    <col collapsed="false" customWidth="true" hidden="false" outlineLevel="0" max="22" min="22" style="1" width="31.57"/>
    <col collapsed="false" customWidth="true" hidden="false" outlineLevel="0" max="24" min="24" style="1" width="25.29"/>
  </cols>
  <sheetData>
    <row r="1" customFormat="false" ht="25.5" hidden="false" customHeight="true" outlineLevel="0" collapsed="false"/>
    <row r="2" customFormat="false" ht="29.25" hidden="false" customHeight="true" outlineLevel="0" collapsed="false">
      <c r="D2" s="74" t="s">
        <v>920</v>
      </c>
      <c r="E2" s="74"/>
      <c r="F2" s="74"/>
      <c r="G2" s="74"/>
      <c r="H2" s="58"/>
      <c r="I2" s="58"/>
      <c r="K2" s="59"/>
      <c r="L2" s="16"/>
      <c r="M2" s="16"/>
    </row>
    <row r="3" customFormat="false" ht="35.25" hidden="false" customHeight="true" outlineLevel="0" collapsed="false">
      <c r="D3" s="16"/>
      <c r="E3" s="59" t="s">
        <v>896</v>
      </c>
      <c r="F3" s="59"/>
      <c r="G3" s="59"/>
      <c r="H3" s="59"/>
      <c r="I3" s="59"/>
      <c r="J3" s="59"/>
      <c r="K3" s="59"/>
      <c r="L3" s="16"/>
      <c r="M3" s="16"/>
    </row>
    <row r="4" customFormat="false" ht="17.35" hidden="false" customHeight="false" outlineLevel="0" collapsed="false">
      <c r="E4" s="17"/>
      <c r="F4" s="17"/>
      <c r="H4" s="17"/>
      <c r="I4" s="17"/>
      <c r="J4" s="17"/>
    </row>
    <row r="5" customFormat="false" ht="17.35" hidden="false" customHeight="false" outlineLevel="0" collapsed="false">
      <c r="E5" s="17"/>
      <c r="F5" s="17"/>
      <c r="H5" s="17"/>
      <c r="I5" s="17"/>
      <c r="J5" s="17"/>
    </row>
    <row r="6" customFormat="false" ht="17.35" hidden="false" customHeight="false" outlineLevel="0" collapsed="false">
      <c r="H6" s="17"/>
      <c r="I6" s="17"/>
      <c r="J6" s="17"/>
    </row>
    <row r="7" customFormat="false" ht="17.35" hidden="false" customHeight="false" outlineLevel="0" collapsed="false">
      <c r="D7" s="75" t="s">
        <v>924</v>
      </c>
      <c r="F7" s="17"/>
      <c r="H7" s="17"/>
      <c r="I7" s="17"/>
      <c r="J7" s="17"/>
    </row>
    <row r="8" customFormat="false" ht="24.85" hidden="false" customHeight="false" outlineLevel="0" collapsed="false">
      <c r="D8" s="76" t="s">
        <v>925</v>
      </c>
      <c r="E8" s="77" t="s">
        <v>908</v>
      </c>
      <c r="F8" s="78" t="s">
        <v>923</v>
      </c>
      <c r="H8" s="17"/>
      <c r="I8" s="17"/>
      <c r="J8" s="17"/>
    </row>
    <row r="9" customFormat="false" ht="17.35" hidden="false" customHeight="false" outlineLevel="0" collapsed="false">
      <c r="D9" s="35" t="s">
        <v>705</v>
      </c>
      <c r="E9" s="79" t="n">
        <f aca="false">COUNTIF(DB_REGIA!J:J,D9)</f>
        <v>12</v>
      </c>
      <c r="F9" s="80" t="n">
        <f aca="false">SUMIF(DB_REGIA!J:J,D9,DB_REGIA!P:P)</f>
        <v>21565000</v>
      </c>
      <c r="H9" s="17"/>
      <c r="I9" s="17"/>
      <c r="J9" s="17"/>
    </row>
    <row r="10" customFormat="false" ht="17.35" hidden="false" customHeight="false" outlineLevel="0" collapsed="false">
      <c r="D10" s="35" t="s">
        <v>676</v>
      </c>
      <c r="E10" s="79" t="n">
        <f aca="false">COUNTIF(DB_REGIA!J:J,D10)</f>
        <v>35</v>
      </c>
      <c r="F10" s="80" t="n">
        <f aca="false">SUMIF(DB_REGIA!J:J,D10,DB_REGIA!P:P)</f>
        <v>98987757.89</v>
      </c>
      <c r="H10" s="17"/>
      <c r="I10" s="17"/>
      <c r="J10" s="17"/>
    </row>
    <row r="11" customFormat="false" ht="17.35" hidden="false" customHeight="false" outlineLevel="0" collapsed="false">
      <c r="D11" s="71" t="s">
        <v>916</v>
      </c>
      <c r="E11" s="81" t="n">
        <f aca="false">SUM(E9:E10)</f>
        <v>47</v>
      </c>
      <c r="F11" s="82" t="n">
        <f aca="false">SUM(F9:F10)</f>
        <v>120552757.89</v>
      </c>
      <c r="H11" s="17"/>
      <c r="I11" s="17"/>
      <c r="J11" s="17"/>
    </row>
    <row r="12" customFormat="false" ht="17.35" hidden="false" customHeight="false" outlineLevel="0" collapsed="false">
      <c r="H12" s="17"/>
      <c r="I12" s="17"/>
      <c r="J12" s="17"/>
    </row>
    <row r="13" customFormat="false" ht="17.35" hidden="false" customHeight="false" outlineLevel="0" collapsed="false">
      <c r="H13" s="17"/>
      <c r="I13" s="17"/>
      <c r="J13" s="17"/>
    </row>
    <row r="14" customFormat="false" ht="17.35" hidden="false" customHeight="false" outlineLevel="0" collapsed="false">
      <c r="H14" s="17"/>
      <c r="I14" s="17"/>
      <c r="J14" s="17"/>
    </row>
    <row r="15" customFormat="false" ht="17.35" hidden="false" customHeight="false" outlineLevel="0" collapsed="false">
      <c r="H15" s="17"/>
      <c r="I15" s="17"/>
      <c r="J15" s="17"/>
    </row>
    <row r="16" customFormat="false" ht="17.35" hidden="false" customHeight="false" outlineLevel="0" collapsed="false">
      <c r="H16" s="17"/>
      <c r="I16" s="17"/>
      <c r="J16" s="17"/>
    </row>
    <row r="17" customFormat="false" ht="17.35" hidden="false" customHeight="false" outlineLevel="0" collapsed="false">
      <c r="F17" s="17"/>
      <c r="H17" s="17"/>
      <c r="I17" s="17"/>
      <c r="J17" s="17"/>
    </row>
    <row r="18" customFormat="false" ht="17.35" hidden="false" customHeight="false" outlineLevel="0" collapsed="false">
      <c r="D18" s="75" t="s">
        <v>926</v>
      </c>
      <c r="F18" s="17"/>
      <c r="H18" s="17"/>
      <c r="I18" s="17"/>
      <c r="J18" s="17"/>
    </row>
    <row r="19" customFormat="false" ht="24.85" hidden="false" customHeight="false" outlineLevel="0" collapsed="false">
      <c r="D19" s="76" t="s">
        <v>927</v>
      </c>
      <c r="E19" s="77" t="s">
        <v>908</v>
      </c>
      <c r="F19" s="78" t="s">
        <v>923</v>
      </c>
      <c r="H19" s="17"/>
      <c r="I19" s="17"/>
      <c r="J19" s="17"/>
    </row>
    <row r="20" customFormat="false" ht="17.35" hidden="false" customHeight="false" outlineLevel="0" collapsed="false">
      <c r="D20" s="35" t="s">
        <v>610</v>
      </c>
      <c r="E20" s="79" t="n">
        <f aca="false">COUNTIF(DB_REGIA!J:J,D20)</f>
        <v>10</v>
      </c>
      <c r="F20" s="80" t="n">
        <f aca="false">SUMIF(DB_REGIA!J:J,D20,DB_REGIA!P:P)</f>
        <v>35940165</v>
      </c>
      <c r="H20" s="17"/>
      <c r="I20" s="17"/>
      <c r="J20" s="17"/>
    </row>
    <row r="21" customFormat="false" ht="17.35" hidden="false" customHeight="false" outlineLevel="0" collapsed="false">
      <c r="D21" s="35" t="s">
        <v>378</v>
      </c>
      <c r="E21" s="79" t="n">
        <f aca="false">COUNTIF(DB_REGIA!J:J,D21)</f>
        <v>7</v>
      </c>
      <c r="F21" s="80" t="n">
        <f aca="false">SUMIF(DB_REGIA!J:J,D21,DB_REGIA!P:P)</f>
        <v>19088275</v>
      </c>
      <c r="H21" s="17"/>
      <c r="I21" s="17"/>
      <c r="J21" s="17"/>
    </row>
    <row r="22" customFormat="false" ht="17.35" hidden="false" customHeight="false" outlineLevel="0" collapsed="false">
      <c r="D22" s="35" t="s">
        <v>617</v>
      </c>
      <c r="E22" s="79" t="n">
        <f aca="false">COUNTIF(DB_REGIA!J:J,D22)</f>
        <v>6</v>
      </c>
      <c r="F22" s="80" t="n">
        <f aca="false">SUMIF(DB_REGIA!J:J,D22,DB_REGIA!P:P)</f>
        <v>8778720</v>
      </c>
      <c r="H22" s="17"/>
      <c r="I22" s="17"/>
      <c r="J22" s="17"/>
    </row>
    <row r="23" customFormat="false" ht="17.35" hidden="false" customHeight="false" outlineLevel="0" collapsed="false">
      <c r="D23" s="35" t="s">
        <v>630</v>
      </c>
      <c r="E23" s="79" t="n">
        <f aca="false">COUNTIF(DB_REGIA!J:J,D23)</f>
        <v>2</v>
      </c>
      <c r="F23" s="80" t="n">
        <f aca="false">SUMIF(DB_REGIA!J:J,D23,DB_REGIA!P:P)</f>
        <v>12088000</v>
      </c>
      <c r="H23" s="17"/>
      <c r="I23" s="17"/>
      <c r="J23" s="17"/>
    </row>
    <row r="24" customFormat="false" ht="17.35" hidden="false" customHeight="false" outlineLevel="0" collapsed="false">
      <c r="D24" s="35" t="s">
        <v>635</v>
      </c>
      <c r="E24" s="79" t="n">
        <f aca="false">COUNTIF(DB_REGIA!J:J,D24)</f>
        <v>2</v>
      </c>
      <c r="F24" s="80" t="n">
        <f aca="false">SUMIF(DB_REGIA!J:J,D24,DB_REGIA!P:P)</f>
        <v>6000000</v>
      </c>
      <c r="H24" s="17"/>
      <c r="I24" s="17"/>
      <c r="J24" s="17"/>
    </row>
    <row r="25" customFormat="false" ht="13.8" hidden="false" customHeight="false" outlineLevel="0" collapsed="false">
      <c r="D25" s="35" t="s">
        <v>601</v>
      </c>
      <c r="E25" s="79" t="n">
        <f aca="false">COUNTIF(DB_REGIA!J:J,D25)</f>
        <v>4</v>
      </c>
      <c r="F25" s="80" t="n">
        <f aca="false">SUMIF(DB_REGIA!J:J,D25,DB_REGIA!P:P)</f>
        <v>15000000</v>
      </c>
    </row>
    <row r="26" customFormat="false" ht="13.8" hidden="false" customHeight="false" outlineLevel="0" collapsed="false">
      <c r="D26" s="35" t="s">
        <v>671</v>
      </c>
      <c r="E26" s="79" t="n">
        <f aca="false">COUNTIF(DB_REGIA!J:J,D26)</f>
        <v>1</v>
      </c>
      <c r="F26" s="80" t="n">
        <f aca="false">SUMIF(DB_REGIA!J:J,D26,DB_REGIA!P:P)</f>
        <v>2000000</v>
      </c>
    </row>
    <row r="27" customFormat="false" ht="13.8" hidden="false" customHeight="false" outlineLevel="0" collapsed="false">
      <c r="D27" s="35" t="s">
        <v>590</v>
      </c>
      <c r="E27" s="79" t="n">
        <f aca="false">COUNTIF(DB_REGIA!J:J,D27)</f>
        <v>4</v>
      </c>
      <c r="F27" s="80" t="n">
        <f aca="false">SUMIF(DB_REGIA!J:J,D27,DB_REGIA!P:P)</f>
        <v>14500000</v>
      </c>
    </row>
    <row r="28" customFormat="false" ht="13.8" hidden="false" customHeight="false" outlineLevel="0" collapsed="false">
      <c r="D28" s="71" t="s">
        <v>916</v>
      </c>
      <c r="E28" s="81" t="n">
        <f aca="false">SUM(E20:E27)</f>
        <v>36</v>
      </c>
      <c r="F28" s="82" t="n">
        <f aca="false">SUM(F20:F27)</f>
        <v>113395160</v>
      </c>
    </row>
    <row r="33" customFormat="false" ht="17.35" hidden="false" customHeight="false" outlineLevel="0" collapsed="false">
      <c r="E33" s="17"/>
      <c r="F33" s="17"/>
      <c r="H33" s="17"/>
      <c r="I33" s="17"/>
      <c r="J33" s="17"/>
    </row>
    <row r="34" customFormat="false" ht="17.35" hidden="false" customHeight="false" outlineLevel="0" collapsed="false">
      <c r="E34" s="17"/>
      <c r="F34" s="17"/>
      <c r="H34" s="17"/>
      <c r="I34" s="17"/>
      <c r="J34" s="17"/>
    </row>
    <row r="35" customFormat="false" ht="17.35" hidden="false" customHeight="false" outlineLevel="0" collapsed="false">
      <c r="E35" s="17"/>
      <c r="F35" s="17"/>
      <c r="H35" s="17"/>
      <c r="I35" s="17"/>
      <c r="J35" s="17"/>
    </row>
    <row r="36" customFormat="false" ht="11.25" hidden="false" customHeight="true" outlineLevel="0" collapsed="false">
      <c r="E36" s="17"/>
      <c r="F36" s="17"/>
      <c r="H36" s="17"/>
      <c r="I36" s="17"/>
      <c r="J36" s="17"/>
    </row>
    <row r="37" customFormat="false" ht="11.25" hidden="false" customHeight="true" outlineLevel="0" collapsed="false">
      <c r="E37" s="17"/>
      <c r="F37" s="17"/>
      <c r="H37" s="17"/>
      <c r="I37" s="17"/>
      <c r="J37" s="17"/>
    </row>
    <row r="38" customFormat="false" ht="11.25" hidden="false" customHeight="true" outlineLevel="0" collapsed="false">
      <c r="E38" s="17"/>
      <c r="F38" s="17"/>
      <c r="H38" s="17"/>
      <c r="I38" s="17"/>
      <c r="J38" s="17"/>
    </row>
    <row r="39" customFormat="false" ht="11.25" hidden="false" customHeight="true" outlineLevel="0" collapsed="false">
      <c r="E39" s="17"/>
      <c r="F39" s="17"/>
      <c r="H39" s="17"/>
      <c r="I39" s="17"/>
      <c r="J39" s="17"/>
    </row>
    <row r="40" customFormat="false" ht="11.25" hidden="false" customHeight="true" outlineLevel="0" collapsed="false">
      <c r="E40" s="17"/>
      <c r="F40" s="17"/>
      <c r="H40" s="17"/>
      <c r="I40" s="17"/>
      <c r="J40" s="17"/>
    </row>
    <row r="41" customFormat="false" ht="11.25" hidden="false" customHeight="true" outlineLevel="0" collapsed="false">
      <c r="E41" s="17"/>
      <c r="F41" s="17"/>
      <c r="H41" s="17"/>
      <c r="I41" s="17"/>
      <c r="J41" s="17"/>
    </row>
    <row r="42" customFormat="false" ht="11.25" hidden="false" customHeight="true" outlineLevel="0" collapsed="false">
      <c r="E42" s="17"/>
      <c r="F42" s="17"/>
      <c r="H42" s="17"/>
      <c r="I42" s="17"/>
      <c r="J42" s="17"/>
    </row>
    <row r="43" customFormat="false" ht="11.25" hidden="false" customHeight="true" outlineLevel="0" collapsed="false">
      <c r="E43" s="17"/>
      <c r="F43" s="17"/>
      <c r="H43" s="17"/>
      <c r="I43" s="17"/>
      <c r="J43" s="17"/>
    </row>
    <row r="44" customFormat="false" ht="11.25" hidden="false" customHeight="true" outlineLevel="0" collapsed="false">
      <c r="E44" s="17"/>
      <c r="F44" s="17"/>
      <c r="H44" s="17"/>
      <c r="I44" s="17"/>
      <c r="J44" s="17"/>
    </row>
    <row r="45" customFormat="false" ht="11.25" hidden="false" customHeight="true" outlineLevel="0" collapsed="false">
      <c r="E45" s="17"/>
      <c r="F45" s="17"/>
      <c r="H45" s="17"/>
      <c r="I45" s="17"/>
      <c r="J45" s="17"/>
    </row>
    <row r="46" customFormat="false" ht="11.25" hidden="false" customHeight="true" outlineLevel="0" collapsed="false">
      <c r="H46" s="17"/>
      <c r="I46" s="17"/>
      <c r="J46" s="17"/>
    </row>
    <row r="47" customFormat="false" ht="17.35" hidden="false" customHeight="false" outlineLevel="0" collapsed="false">
      <c r="K47" s="17"/>
      <c r="L47" s="17"/>
    </row>
    <row r="48" customFormat="false" ht="17.35" hidden="false" customHeight="false" outlineLevel="0" collapsed="false">
      <c r="J48" s="17"/>
      <c r="K48" s="17"/>
      <c r="L48" s="17"/>
    </row>
    <row r="49" customFormat="false" ht="17.35" hidden="false" customHeight="false" outlineLevel="0" collapsed="false">
      <c r="D49" s="75" t="s">
        <v>928</v>
      </c>
      <c r="E49" s="17"/>
      <c r="F49" s="17"/>
      <c r="J49" s="17"/>
      <c r="K49" s="17"/>
      <c r="L49" s="17"/>
    </row>
    <row r="50" customFormat="false" ht="24.85" hidden="false" customHeight="false" outlineLevel="0" collapsed="false">
      <c r="C50" s="83" t="s">
        <v>929</v>
      </c>
      <c r="D50" s="84" t="s">
        <v>925</v>
      </c>
      <c r="E50" s="84" t="s">
        <v>908</v>
      </c>
      <c r="F50" s="85" t="s">
        <v>923</v>
      </c>
      <c r="J50" s="17"/>
      <c r="K50" s="17"/>
      <c r="L50" s="17"/>
    </row>
    <row r="51" customFormat="false" ht="35.8" hidden="false" customHeight="false" outlineLevel="0" collapsed="false">
      <c r="C51" s="86"/>
      <c r="D51" s="87" t="s">
        <v>380</v>
      </c>
      <c r="E51" s="88" t="n">
        <f aca="false">COUNTIF(DB_REGIA!J:J,D51)</f>
        <v>7</v>
      </c>
      <c r="F51" s="89" t="n">
        <f aca="false">SUMIF(DB_REGIA!J:J,D51,DB_REGIA!P:P)</f>
        <v>3794260.66</v>
      </c>
      <c r="J51" s="17"/>
      <c r="K51" s="17"/>
      <c r="L51" s="17"/>
    </row>
    <row r="52" customFormat="false" ht="34.8" hidden="false" customHeight="false" outlineLevel="0" collapsed="false">
      <c r="C52" s="90"/>
      <c r="D52" s="87" t="s">
        <v>435</v>
      </c>
      <c r="E52" s="88" t="n">
        <f aca="false">COUNTIF(DB_REGIA!J:J,D52)</f>
        <v>22</v>
      </c>
      <c r="F52" s="89" t="n">
        <f aca="false">SUMIF(DB_REGIA!J:J,D52,DB_REGIA!P:P)</f>
        <v>10561495.73</v>
      </c>
      <c r="J52" s="17"/>
      <c r="K52" s="17"/>
      <c r="L52" s="17"/>
    </row>
    <row r="53" customFormat="false" ht="35.8" hidden="false" customHeight="false" outlineLevel="0" collapsed="false">
      <c r="C53" s="91"/>
      <c r="D53" s="87" t="s">
        <v>395</v>
      </c>
      <c r="E53" s="88" t="n">
        <f aca="false">COUNTIF(DB_REGIA!J:J,D53)</f>
        <v>10</v>
      </c>
      <c r="F53" s="89" t="n">
        <f aca="false">SUMIF(DB_REGIA!J:J,D53,DB_REGIA!P:P)</f>
        <v>5677366.19</v>
      </c>
      <c r="J53" s="17"/>
      <c r="K53" s="17"/>
      <c r="L53" s="17"/>
    </row>
    <row r="54" customFormat="false" ht="46.75" hidden="false" customHeight="false" outlineLevel="0" collapsed="false">
      <c r="C54" s="92"/>
      <c r="D54" s="87" t="s">
        <v>449</v>
      </c>
      <c r="E54" s="88" t="n">
        <f aca="false">COUNTIF(DB_REGIA!J:J,D54)</f>
        <v>3</v>
      </c>
      <c r="F54" s="89" t="n">
        <f aca="false">SUMIF(DB_REGIA!J:J,D54,DB_REGIA!P:P)</f>
        <v>1372000</v>
      </c>
      <c r="H54" s="17"/>
      <c r="I54" s="17"/>
      <c r="J54" s="17"/>
    </row>
    <row r="55" customFormat="false" ht="24.85" hidden="false" customHeight="false" outlineLevel="0" collapsed="false">
      <c r="C55" s="93"/>
      <c r="D55" s="87" t="s">
        <v>402</v>
      </c>
      <c r="E55" s="88" t="n">
        <f aca="false">COUNTIF(DB_REGIA!J:J,D55)</f>
        <v>8</v>
      </c>
      <c r="F55" s="89" t="n">
        <f aca="false">SUMIF(DB_REGIA!J:J,D55,DB_REGIA!P:P)</f>
        <v>8107500</v>
      </c>
      <c r="H55" s="17"/>
      <c r="I55" s="17"/>
      <c r="J55" s="17"/>
    </row>
    <row r="56" customFormat="false" ht="17.35" hidden="false" customHeight="false" outlineLevel="0" collapsed="false">
      <c r="C56" s="94"/>
      <c r="D56" s="95" t="s">
        <v>916</v>
      </c>
      <c r="E56" s="96" t="n">
        <f aca="false">SUM(E51:E55)</f>
        <v>50</v>
      </c>
      <c r="F56" s="97" t="n">
        <f aca="false">SUM(F51:F55)</f>
        <v>29512622.58</v>
      </c>
      <c r="H56" s="17"/>
      <c r="I56" s="17"/>
      <c r="J56" s="17"/>
    </row>
    <row r="57" customFormat="false" ht="17.35" hidden="false" customHeight="false" outlineLevel="0" collapsed="false">
      <c r="H57" s="17"/>
      <c r="I57" s="17"/>
      <c r="J57" s="17"/>
    </row>
    <row r="58" customFormat="false" ht="12.8" hidden="false" customHeight="false" outlineLevel="0" collapsed="false">
      <c r="C58" s="0"/>
      <c r="D58" s="0"/>
      <c r="E58" s="0"/>
      <c r="F58" s="0"/>
      <c r="G58" s="0"/>
      <c r="H58" s="0"/>
      <c r="I58" s="0"/>
      <c r="J58" s="0"/>
      <c r="K58" s="0"/>
      <c r="L58" s="0"/>
    </row>
    <row r="59" customFormat="false" ht="25.5" hidden="false" customHeight="true" outlineLevel="0" collapsed="false">
      <c r="C59" s="0"/>
      <c r="D59" s="0"/>
      <c r="E59" s="0"/>
      <c r="F59" s="0"/>
      <c r="G59" s="0"/>
      <c r="H59" s="0"/>
      <c r="I59" s="0"/>
      <c r="J59" s="0"/>
      <c r="K59" s="0"/>
      <c r="L59" s="0"/>
      <c r="M59" s="0"/>
      <c r="N59" s="0"/>
    </row>
    <row r="60" customFormat="false" ht="25.5" hidden="false" customHeight="true" outlineLevel="0" collapsed="false">
      <c r="D60" s="98" t="s">
        <v>930</v>
      </c>
      <c r="E60" s="98"/>
      <c r="F60" s="98"/>
      <c r="M60" s="0"/>
      <c r="N60" s="0"/>
    </row>
    <row r="61" customFormat="false" ht="25.5" hidden="false" customHeight="true" outlineLevel="0" collapsed="false">
      <c r="D61" s="98"/>
      <c r="E61" s="98"/>
      <c r="F61" s="98"/>
      <c r="M61" s="0"/>
      <c r="N61" s="0"/>
    </row>
    <row r="62" customFormat="false" ht="25.5" hidden="false" customHeight="true" outlineLevel="0" collapsed="false">
      <c r="D62" s="99"/>
      <c r="E62" s="99"/>
      <c r="F62" s="100"/>
      <c r="G62" s="63" t="s">
        <v>921</v>
      </c>
      <c r="M62" s="0"/>
      <c r="N62" s="0"/>
    </row>
    <row r="63" customFormat="false" ht="25.5" hidden="false" customHeight="true" outlineLevel="0" collapsed="false">
      <c r="D63" s="64" t="s">
        <v>922</v>
      </c>
      <c r="E63" s="64"/>
      <c r="F63" s="101" t="s">
        <v>931</v>
      </c>
      <c r="G63" s="66" t="s">
        <v>932</v>
      </c>
      <c r="M63" s="0"/>
      <c r="N63" s="0"/>
    </row>
    <row r="64" customFormat="false" ht="25.5" hidden="false" customHeight="true" outlineLevel="0" collapsed="false">
      <c r="D64" s="35" t="s">
        <v>18</v>
      </c>
      <c r="E64" s="35"/>
      <c r="F64" s="102" t="s">
        <v>933</v>
      </c>
      <c r="G64" s="103" t="n">
        <f aca="false">SUM(DB_REGIA!P89,DB_REGIA!P106,DB_REGIA!P104,DB_REGIA!P110,DB_REGIA!P116,DB_REGIA!P122,DB_REGIA!P124,DB_REGIA!P130)</f>
        <v>19211107.88</v>
      </c>
      <c r="M64" s="0"/>
      <c r="N64" s="0"/>
    </row>
    <row r="65" customFormat="false" ht="25.5" hidden="false" customHeight="true" outlineLevel="0" collapsed="false">
      <c r="D65" s="104"/>
      <c r="E65" s="104"/>
      <c r="F65" s="105" t="s">
        <v>934</v>
      </c>
      <c r="G65" s="103" t="n">
        <f aca="false">SUM(DB_REGIA!P39,DB_REGIA!P40,DB_REGIA!P41,DB_REGIA!P42,DB_REGIA!P43,DB_REGIA!P44,DB_REGIA!P45,DB_REGIA!P46,DB_REGIA!P47,DB_REGIA!P48,DB_REGIA!P49,DB_REGIA!P50,DB_REGIA!P51,DB_REGIA!P52)</f>
        <v>13975000</v>
      </c>
      <c r="M65" s="0"/>
      <c r="N65" s="0"/>
    </row>
    <row r="66" customFormat="false" ht="25.5" hidden="false" customHeight="true" outlineLevel="0" collapsed="false">
      <c r="D66" s="35" t="s">
        <v>39</v>
      </c>
      <c r="E66" s="35"/>
      <c r="F66" s="102" t="s">
        <v>933</v>
      </c>
      <c r="G66" s="103" t="n">
        <f aca="false">SUM(DB_REGIA!P93,DB_REGIA!P99,DB_REGIA!P113,DB_REGIA!P114,DB_REGIA!P120,DB_REGIA!P129,DB_REGIA!P133)</f>
        <v>19399692</v>
      </c>
      <c r="M66" s="0"/>
      <c r="N66" s="0"/>
    </row>
    <row r="67" customFormat="false" ht="29.25" hidden="false" customHeight="true" outlineLevel="0" collapsed="false">
      <c r="D67" s="104"/>
      <c r="E67" s="104"/>
      <c r="F67" s="105" t="s">
        <v>935</v>
      </c>
      <c r="G67" s="103" t="n">
        <f aca="false">SUM(DB_REGIA!P3,DB_REGIA!P5,DB_REGIA!P6,DB_REGIA!P9,DB_REGIA!P10,DB_REGIA!P11,DB_REGIA!P12,DB_REGIA!P13,DB_REGIA!P14,DB_REGIA!P15,DB_REGIA!P16,DB_REGIA!P19,DB_REGIA!P22,DB_REGIA!P23,DB_REGIA!P24,DB_REGIA!P26,DB_REGIA!P27,DB_REGIA!P29,DB_REGIA!P30,DB_REGIA!P31,DB_REGIA!P32,DB_REGIA!P33,DB_REGIA!P35,DB_REGIA!P37)</f>
        <v>12364000</v>
      </c>
      <c r="M67" s="0"/>
      <c r="N67" s="0"/>
    </row>
    <row r="68" customFormat="false" ht="35.25" hidden="false" customHeight="true" outlineLevel="0" collapsed="false">
      <c r="D68" s="35" t="s">
        <v>45</v>
      </c>
      <c r="E68" s="35"/>
      <c r="F68" s="102" t="s">
        <v>933</v>
      </c>
      <c r="G68" s="103" t="n">
        <f aca="false">SUM(DB_REGIA!P94,DB_REGIA!P95,DB_REGIA!P126)</f>
        <v>9685000</v>
      </c>
    </row>
    <row r="69" customFormat="false" ht="24" hidden="false" customHeight="true" outlineLevel="0" collapsed="false">
      <c r="D69" s="104"/>
      <c r="E69" s="104"/>
      <c r="F69" s="105" t="s">
        <v>934</v>
      </c>
      <c r="G69" s="103" t="n">
        <f aca="false">DB_REGIA!P38</f>
        <v>617622.58</v>
      </c>
    </row>
    <row r="70" customFormat="false" ht="24" hidden="false" customHeight="true" outlineLevel="0" collapsed="false">
      <c r="D70" s="52" t="s">
        <v>8</v>
      </c>
      <c r="E70" s="52"/>
      <c r="F70" s="102" t="s">
        <v>933</v>
      </c>
      <c r="G70" s="103" t="n">
        <f aca="false">SUM(DB_REGIA!P117,DB_REGIA!P119,DB_REGIA!P123,DB_REGIA!P125,DB_REGIA!P128,DB_REGIA!P131,DB_REGIA!P135)</f>
        <v>17100000</v>
      </c>
    </row>
    <row r="71" customFormat="false" ht="24" hidden="false" customHeight="true" outlineLevel="0" collapsed="false">
      <c r="D71" s="52" t="s">
        <v>26</v>
      </c>
      <c r="E71" s="52"/>
      <c r="F71" s="106" t="s">
        <v>933</v>
      </c>
      <c r="G71" s="103" t="n">
        <f aca="false">SUM(DB_REGIA!P90,DB_REGIA!P91,DB_REGIA!P97,DB_REGIA!P107,DB_REGIA!P109)</f>
        <v>10000000</v>
      </c>
    </row>
    <row r="72" customFormat="false" ht="24" hidden="false" customHeight="true" outlineLevel="0" collapsed="false">
      <c r="D72" s="35" t="s">
        <v>11</v>
      </c>
      <c r="E72" s="35"/>
      <c r="F72" s="102" t="s">
        <v>933</v>
      </c>
      <c r="G72" s="103" t="n">
        <f aca="false">DB_REGIA!P134</f>
        <v>1900000</v>
      </c>
    </row>
    <row r="73" customFormat="false" ht="24" hidden="false" customHeight="true" outlineLevel="0" collapsed="false">
      <c r="D73" s="104"/>
      <c r="E73" s="104"/>
      <c r="F73" s="105" t="s">
        <v>935</v>
      </c>
      <c r="G73" s="103" t="n">
        <f aca="false">SUM(DB_REGIA!P18,DB_REGIA!P36)</f>
        <v>420000</v>
      </c>
    </row>
    <row r="74" customFormat="false" ht="24" hidden="false" customHeight="true" outlineLevel="0" collapsed="false">
      <c r="D74" s="35" t="s">
        <v>5</v>
      </c>
      <c r="E74" s="35"/>
      <c r="F74" s="102" t="s">
        <v>933</v>
      </c>
      <c r="G74" s="103" t="n">
        <f aca="false">SUM(DB_REGIA!P96,DB_REGIA!P101,DB_REGIA!P105,DB_REGIA!P108,DB_REGIA!P121)</f>
        <v>8800000</v>
      </c>
    </row>
    <row r="75" customFormat="false" ht="24" hidden="false" customHeight="true" outlineLevel="0" collapsed="false">
      <c r="D75" s="35" t="s">
        <v>14</v>
      </c>
      <c r="E75" s="35"/>
      <c r="F75" s="102" t="s">
        <v>933</v>
      </c>
      <c r="G75" s="103" t="n">
        <f aca="false">SUM(DB_REGIA!P92,DB_REGIA!P111,DB_REGIA!P127)</f>
        <v>9756958.01</v>
      </c>
    </row>
    <row r="76" customFormat="false" ht="24" hidden="false" customHeight="true" outlineLevel="0" collapsed="false">
      <c r="D76" s="52" t="s">
        <v>53</v>
      </c>
      <c r="E76" s="52"/>
      <c r="F76" s="102" t="s">
        <v>933</v>
      </c>
      <c r="G76" s="103" t="n">
        <f aca="false">SUM(DB_REGIA!P103,DB_REGIA!P112)</f>
        <v>4900000</v>
      </c>
    </row>
    <row r="77" customFormat="false" ht="24" hidden="false" customHeight="true" outlineLevel="0" collapsed="false">
      <c r="D77" s="35" t="s">
        <v>23</v>
      </c>
      <c r="E77" s="35"/>
      <c r="F77" s="102" t="s">
        <v>933</v>
      </c>
      <c r="G77" s="103" t="n">
        <f aca="false">SUM(DB_REGIA!P98,DB_REGIA!P100,DB_REGIA!P102,DB_REGIA!P115,DB_REGIA!P118,DB_REGIA!P132)</f>
        <v>19800000</v>
      </c>
    </row>
    <row r="78" customFormat="false" ht="24" hidden="false" customHeight="true" outlineLevel="0" collapsed="false">
      <c r="D78" s="104"/>
      <c r="E78" s="104"/>
      <c r="F78" s="105" t="s">
        <v>935</v>
      </c>
      <c r="G78" s="103" t="n">
        <f aca="false">SUM(DB_REGIA!P4,DB_REGIA!P7,DB_REGIA!P8,DB_REGIA!P17,DB_REGIA!P20,DB_REGIA!P21,DB_REGIA!P25,DB_REGIA!P28,DB_REGIA!P34)</f>
        <v>2136000</v>
      </c>
    </row>
    <row r="79" customFormat="false" ht="24" hidden="false" customHeight="true" outlineLevel="0" collapsed="false">
      <c r="D79" s="1" t="s">
        <v>936</v>
      </c>
      <c r="G79" s="107" t="n">
        <f aca="false">SUM(G64:G78)</f>
        <v>150065380.47</v>
      </c>
    </row>
    <row r="80" customFormat="false" ht="24" hidden="false" customHeight="true" outlineLevel="0" collapsed="false"/>
    <row r="81" customFormat="false" ht="24" hidden="false" customHeight="true" outlineLevel="0" collapsed="false"/>
    <row r="82" customFormat="false" ht="24" hidden="false" customHeight="true" outlineLevel="0" collapsed="false"/>
    <row r="83" customFormat="false" ht="24" hidden="false" customHeight="true" outlineLevel="0" collapsed="false"/>
    <row r="84" customFormat="false" ht="24" hidden="false" customHeight="true" outlineLevel="0" collapsed="false"/>
    <row r="85" customFormat="false" ht="24" hidden="false" customHeight="true" outlineLevel="0" collapsed="false"/>
    <row r="86" customFormat="false" ht="24" hidden="false" customHeight="true" outlineLevel="0" collapsed="false"/>
    <row r="87" customFormat="false" ht="24" hidden="false" customHeight="true" outlineLevel="0" collapsed="false"/>
    <row r="88" customFormat="false" ht="24" hidden="false" customHeight="true" outlineLevel="0" collapsed="false"/>
    <row r="89" customFormat="false" ht="24" hidden="false" customHeight="true" outlineLevel="0" collapsed="false"/>
    <row r="90" customFormat="false" ht="24" hidden="false" customHeight="true" outlineLevel="0" collapsed="false"/>
    <row r="91" customFormat="false" ht="24" hidden="false" customHeight="true" outlineLevel="0" collapsed="false"/>
    <row r="92" customFormat="false" ht="24" hidden="false" customHeight="true" outlineLevel="0" collapsed="false"/>
    <row r="93" customFormat="false" ht="24" hidden="false" customHeight="true" outlineLevel="0" collapsed="false"/>
    <row r="109" customFormat="false" ht="23.25" hidden="false" customHeight="true" outlineLevel="0" collapsed="false"/>
    <row r="114" customFormat="false" ht="12.8" hidden="false" customHeight="false" outlineLevel="0" collapsed="false">
      <c r="C114" s="0"/>
      <c r="D114" s="0"/>
      <c r="E114" s="0"/>
      <c r="F114" s="0"/>
      <c r="G114" s="0"/>
      <c r="H114" s="0"/>
      <c r="I114" s="0"/>
      <c r="J114" s="0"/>
      <c r="K114" s="0"/>
      <c r="L114" s="0"/>
    </row>
    <row r="115" customFormat="false" ht="12.8" hidden="false" customHeight="false" outlineLevel="0" collapsed="false">
      <c r="C115" s="0"/>
      <c r="D115" s="0"/>
      <c r="E115" s="0"/>
      <c r="F115" s="0"/>
      <c r="G115" s="0"/>
      <c r="H115" s="0"/>
      <c r="I115" s="0"/>
      <c r="J115" s="0"/>
      <c r="K115" s="0"/>
      <c r="L115" s="0"/>
    </row>
    <row r="116" customFormat="false" ht="12.8" hidden="false" customHeight="false" outlineLevel="0" collapsed="false">
      <c r="C116" s="0"/>
      <c r="D116" s="0"/>
      <c r="E116" s="0"/>
      <c r="F116" s="0"/>
      <c r="G116" s="0"/>
      <c r="H116" s="0"/>
      <c r="I116" s="0"/>
      <c r="J116" s="0"/>
      <c r="K116" s="0"/>
      <c r="L116" s="0"/>
    </row>
    <row r="117" customFormat="false" ht="12.8" hidden="false" customHeight="false" outlineLevel="0" collapsed="false">
      <c r="C117" s="0"/>
      <c r="D117" s="0"/>
      <c r="E117" s="0"/>
      <c r="F117" s="0"/>
      <c r="G117" s="0"/>
      <c r="H117" s="0"/>
      <c r="I117" s="0"/>
      <c r="J117" s="0"/>
      <c r="K117" s="0"/>
      <c r="L117" s="0"/>
    </row>
    <row r="118" customFormat="false" ht="12.8" hidden="false" customHeight="false" outlineLevel="0" collapsed="false">
      <c r="C118" s="0"/>
      <c r="D118" s="0"/>
      <c r="E118" s="0"/>
      <c r="F118" s="0"/>
      <c r="G118" s="0"/>
      <c r="H118" s="0"/>
      <c r="I118" s="0"/>
      <c r="J118" s="0"/>
      <c r="K118" s="0"/>
      <c r="L118" s="0"/>
    </row>
    <row r="119" customFormat="false" ht="12.8" hidden="false" customHeight="false" outlineLevel="0" collapsed="false">
      <c r="C119" s="0"/>
      <c r="D119" s="0"/>
      <c r="E119" s="0"/>
      <c r="F119" s="0"/>
      <c r="G119" s="0"/>
      <c r="H119" s="0"/>
      <c r="I119" s="0"/>
      <c r="J119" s="0"/>
      <c r="K119" s="0"/>
      <c r="L119" s="0"/>
    </row>
    <row r="120" customFormat="false" ht="12.8" hidden="false" customHeight="false" outlineLevel="0" collapsed="false">
      <c r="C120" s="0"/>
      <c r="D120" s="0"/>
      <c r="E120" s="0"/>
      <c r="F120" s="0"/>
      <c r="G120" s="0"/>
      <c r="H120" s="0"/>
      <c r="I120" s="0"/>
      <c r="J120" s="0"/>
      <c r="K120" s="0"/>
      <c r="L120" s="0"/>
    </row>
    <row r="121" customFormat="false" ht="12.8" hidden="false" customHeight="false" outlineLevel="0" collapsed="false">
      <c r="C121" s="0"/>
      <c r="D121" s="0"/>
      <c r="E121" s="0"/>
      <c r="F121" s="0"/>
      <c r="G121" s="0"/>
      <c r="H121" s="0"/>
      <c r="I121" s="0"/>
      <c r="J121" s="0"/>
      <c r="K121" s="0"/>
      <c r="L121" s="0"/>
    </row>
  </sheetData>
  <autoFilter ref="D61:G78"/>
  <mergeCells count="3">
    <mergeCell ref="D2:G2"/>
    <mergeCell ref="E3:J3"/>
    <mergeCell ref="D60:F61"/>
  </mergeCells>
  <printOptions headings="false" gridLines="false" gridLinesSet="true" horizontalCentered="false" verticalCentered="false"/>
  <pageMargins left="0.7875" right="0.03125" top="0.296527777777778" bottom="0.296527777777778" header="0.03125" footer="0.03125"/>
  <pageSetup paperSize="8" scale="52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723</TotalTime>
  <Application>LibreOffice/7.2.6.2$Windows_X86_64 LibreOffice_project/b0ec3a565991f7569a5a7f5d24fed7f52653d754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>Anna Laura Fusco</cp:lastModifiedBy>
  <cp:lastPrinted>2023-07-06T12:33:15Z</cp:lastPrinted>
  <dcterms:modified xsi:type="dcterms:W3CDTF">2023-07-07T12:18:29Z</dcterms:modified>
  <cp:revision>63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