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TA\TA0_AMBIENTE\SEGRETERIA\REGOLAMENTO_oneri_istruttori_2024\NUOVI REGOLAMENTO E DECRETO\EXCEL\"/>
    </mc:Choice>
  </mc:AlternateContent>
  <xr:revisionPtr revIDLastSave="0" documentId="13_ncr:1_{A1280684-F77B-449F-9CBF-0B39852749C7}" xr6:coauthVersionLast="47" xr6:coauthVersionMax="47" xr10:uidLastSave="{00000000-0000-0000-0000-000000000000}"/>
  <bookViews>
    <workbookView xWindow="-120" yWindow="-120" windowWidth="29040" windowHeight="15720" xr2:uid="{64DA6104-59BD-42C6-BF36-E0002DD65DBD}"/>
  </bookViews>
  <sheets>
    <sheet name="VIA-VAS_T20" sheetId="23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23" l="1" a="1"/>
  <c r="E16" i="23" s="1"/>
  <c r="E18" i="23"/>
  <c r="E17" i="23"/>
  <c r="G7" i="23" a="1"/>
  <c r="G7" i="23" s="1"/>
  <c r="G9" i="23" s="1" a="1"/>
  <c r="G9" i="23" s="1"/>
  <c r="E19" i="23" l="1"/>
  <c r="G5" i="23" a="1"/>
  <c r="G5" i="23" s="1"/>
  <c r="G14" i="23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<sst xmlns="http://schemas.openxmlformats.org/spreadsheetml/2006/main" count="13" uniqueCount="13">
  <si>
    <t>CERTIFICAZIONE</t>
  </si>
  <si>
    <t>TITOLO</t>
  </si>
  <si>
    <t>IMPORTO</t>
  </si>
  <si>
    <t>T20 – VIA, VAS</t>
  </si>
  <si>
    <t>b) In caso di piano o programma assoggettato a VAS a seguito di verifica di assoggettabilità, dagli oneri istruttori è scomputata una somma pari a quanto già versato.</t>
  </si>
  <si>
    <t xml:space="preserve">N.B.: a) In caso di progetto assoggettato a VIA a seguito di verifica di assoggettabilità o per il quale sia stata svolta una procedura di consultazione con l'autorità competente di cui al titolo III della parte seconda del d.lgs. 152/2006, dagli oneri istruttori è scomputata una somma pari a quanto già versato. </t>
  </si>
  <si>
    <t>VERIFICA DI VIA</t>
  </si>
  <si>
    <t>PROCEDURE PRELIMINARI DI CONSULTAZIONE</t>
  </si>
  <si>
    <t>Compilare i seguenti campi:</t>
  </si>
  <si>
    <t>Indicare quali dei procedimenti sono già stati effettuati:</t>
  </si>
  <si>
    <t>VERIFICA DI ASSOGGETTABILITÀ A  VAS</t>
  </si>
  <si>
    <t>IMPORTO AL NETTO DI QUANTO VERSATO:</t>
  </si>
  <si>
    <t>VALORE COMPLESSIVO DI CUI AL PROSPETTO N. 1, ALL.C, L. R. 13/2023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</si>
</sst>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44" fontId="0" fillId="3" borderId="5" xfId="1" applyFont="1" applyFill="1" applyBorder="1"/>
    <xf numFmtId="0" fontId="0" fillId="0" borderId="1" xfId="0" applyBorder="1" applyProtection="1">
      <protection locked="0"/>
    </xf>
    <xf numFmtId="0" fontId="3" fillId="0" borderId="0" xfId="0" applyFont="1" applyBorder="1" applyAlignment="1">
      <alignment horizontal="left"/>
    </xf>
    <xf numFmtId="0" fontId="3" fillId="0" borderId="1" xfId="0" applyFont="1" applyBorder="1" applyAlignment="1" applyProtection="1">
      <protection locked="0"/>
    </xf>
    <xf numFmtId="0" fontId="1" fillId="0" borderId="0" xfId="0" applyFont="1" applyFill="1" applyBorder="1" applyAlignment="1">
      <alignment horizontal="center" wrapText="1"/>
    </xf>
    <xf numFmtId="0" fontId="1" fillId="0" borderId="6" xfId="0" applyFont="1" applyBorder="1"/>
    <xf numFmtId="44" fontId="0" fillId="0" borderId="1" xfId="1" applyFont="1" applyBorder="1" applyProtection="1">
      <protection locked="0"/>
    </xf>
    <xf numFmtId="0" fontId="0" fillId="0" borderId="0" xfId="0" applyFont="1"/>
    <xf numFmtId="44" fontId="0" fillId="3" borderId="9" xfId="0" applyNumberFormat="1" applyFont="1" applyFill="1" applyBorder="1"/>
    <xf numFmtId="43" fontId="2" fillId="0" borderId="0" xfId="2" applyFont="1"/>
    <xf numFmtId="0" fontId="1" fillId="2" borderId="2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44" fontId="0" fillId="0" borderId="0" xfId="1" applyFont="1" applyBorder="1" applyProtection="1">
      <protection locked="0"/>
    </xf>
  </cellXfs>
  <cellStyles count="3">
    <cellStyle name="Migliaia" xfId="2" builtinId="3"/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D1175-8B9D-4898-A57B-2F4E6CC1AB56}">
  <dimension ref="B1:H21"/>
  <sheetViews>
    <sheetView showGridLines="0" tabSelected="1" workbookViewId="0">
      <selection activeCell="D10" sqref="D10"/>
    </sheetView>
  </sheetViews>
  <sheetFormatPr defaultRowHeight="15" x14ac:dyDescent="0.25"/>
  <cols>
    <col min="1" max="1" width="3.42578125" customWidth="1"/>
    <col min="2" max="2" width="43.85546875" customWidth="1"/>
    <col min="3" max="3" width="7.5703125" customWidth="1"/>
    <col min="4" max="4" width="40.7109375" customWidth="1"/>
    <col min="5" max="5" width="10.5703125" customWidth="1"/>
    <col min="6" max="6" width="9.85546875" customWidth="1"/>
    <col min="7" max="7" width="12" style="9" bestFit="1" customWidth="1"/>
    <col min="9" max="9" width="16.42578125" customWidth="1"/>
    <col min="10" max="10" width="45.140625" customWidth="1"/>
    <col min="11" max="11" width="13.140625" bestFit="1" customWidth="1"/>
    <col min="12" max="12" width="10.5703125" bestFit="1" customWidth="1"/>
  </cols>
  <sheetData>
    <row r="1" spans="2:8" ht="15.75" thickBot="1" x14ac:dyDescent="0.3"/>
    <row r="2" spans="2:8" ht="15.75" thickBot="1" x14ac:dyDescent="0.3">
      <c r="B2" s="12" t="s">
        <v>3</v>
      </c>
      <c r="C2" s="13"/>
      <c r="D2" s="13"/>
      <c r="E2" s="13"/>
      <c r="F2" s="13"/>
      <c r="G2" s="14"/>
    </row>
    <row r="3" spans="2:8" ht="15.75" thickBot="1" x14ac:dyDescent="0.3">
      <c r="B3" t="s">
        <v>8</v>
      </c>
    </row>
    <row r="4" spans="2:8" x14ac:dyDescent="0.25">
      <c r="G4" s="7" t="s">
        <v>2</v>
      </c>
    </row>
    <row r="5" spans="2:8" ht="15.75" thickBot="1" x14ac:dyDescent="0.3">
      <c r="B5" t="s">
        <v>1</v>
      </c>
      <c r="D5" s="3"/>
      <c r="G5" s="2" t="str" cm="1">
        <f t="array" ref="G5">_xlfn.IFS(D10="EMAS",G9*50%,D10="ISO 14001",G9*80%,D10="NON APPLICABILE",G9,OR(ISBLANK(D10),ISBLANK(G9)),"")</f>
        <v/>
      </c>
    </row>
    <row r="7" spans="2:8" ht="15" customHeight="1" x14ac:dyDescent="0.25">
      <c r="B7" s="16" t="s">
        <v>12</v>
      </c>
      <c r="D7" s="8"/>
      <c r="G7" s="11" t="str" cm="1">
        <f t="array" ref="G7">_xlfn.IFS(D5="VAS",2000,D5="VERIFICA DI ASSOGGETTABILITA' A VAS",500,D5="PROCEDURE PRELIMINARI DI CONSULTAZIONE",500,AND(D5="VIA",D7&lt;=50000000),0.2/1000*D7,AND(D5="VIA",D7&gt;50000000),0.2/1000*50000000+(D7-50000000)*0.01/1000,AND(D5="VERIFICA DI VIA",D7&lt;=50000000),0.1/1000*D7,AND(D5="VERIFICA DI VIA",D7&gt;50000000),0.1/1000*50000000+(D7-50000000)*0.01/1000,ISBLANK(D5),"",AND(OR(D5="VIA",D5="VERIFICA DI VIA"),ISBLANK(D7)),"")</f>
        <v/>
      </c>
    </row>
    <row r="8" spans="2:8" ht="15" customHeight="1" x14ac:dyDescent="0.25">
      <c r="B8" s="16"/>
      <c r="D8" s="19"/>
      <c r="G8" s="11"/>
    </row>
    <row r="9" spans="2:8" x14ac:dyDescent="0.25">
      <c r="G9" s="11" t="str" cm="1">
        <f t="array" ref="G9">IF(D5="VIA",_xlfn.IFS(G7&lt;2000,2000,G7&gt;=2000,G7,ISBLANK(G7),""),IF(D5="VERIFICA DI VIA",_xlfn.IFS(G7&lt;500,500,AND(G7&gt;=500,G7&lt;=10000),G7,G7&gt;10000,10000,ISBLANK(G7),""),G7))</f>
        <v/>
      </c>
    </row>
    <row r="10" spans="2:8" x14ac:dyDescent="0.25">
      <c r="B10" s="4" t="s">
        <v>0</v>
      </c>
      <c r="C10" s="6"/>
      <c r="D10" s="5"/>
      <c r="G10" s="11"/>
    </row>
    <row r="11" spans="2:8" x14ac:dyDescent="0.25">
      <c r="G11" s="1"/>
    </row>
    <row r="12" spans="2:8" ht="47.45" customHeight="1" x14ac:dyDescent="0.25">
      <c r="B12" s="15" t="s">
        <v>5</v>
      </c>
      <c r="C12" s="15"/>
      <c r="D12" s="15"/>
      <c r="E12" s="15"/>
      <c r="F12" s="15"/>
      <c r="G12" s="15"/>
      <c r="H12" s="15"/>
    </row>
    <row r="13" spans="2:8" ht="51" customHeight="1" thickBot="1" x14ac:dyDescent="0.3">
      <c r="B13" s="16" t="s">
        <v>4</v>
      </c>
      <c r="C13" s="16"/>
      <c r="D13" s="16"/>
      <c r="E13" s="16"/>
      <c r="F13" s="16"/>
      <c r="G13" s="16"/>
      <c r="H13" s="16"/>
    </row>
    <row r="14" spans="2:8" ht="30" customHeight="1" thickBot="1" x14ac:dyDescent="0.3">
      <c r="B14" t="s">
        <v>9</v>
      </c>
      <c r="E14" s="17" t="s">
        <v>11</v>
      </c>
      <c r="F14" s="18"/>
      <c r="G14" s="10">
        <f>IF(OR(D5="VIA",D5="VAS"),G5-E19,0)</f>
        <v>0</v>
      </c>
    </row>
    <row r="16" spans="2:8" x14ac:dyDescent="0.25">
      <c r="B16" t="s">
        <v>6</v>
      </c>
      <c r="C16" s="3"/>
      <c r="E16" s="1" t="b" cm="1">
        <f t="array" ref="E16">IF(C16="Sì",_xlfn.IFS(D7&lt;=50000000,0.1/1000*D7,D7&gt;50000000,0.1/1000*50000000+(D7-50000000)*0.01/1000))</f>
        <v>0</v>
      </c>
    </row>
    <row r="17" spans="2:5" x14ac:dyDescent="0.25">
      <c r="E17" s="1" t="b">
        <f>IF(C18="Sì",500)</f>
        <v>0</v>
      </c>
    </row>
    <row r="18" spans="2:5" x14ac:dyDescent="0.25">
      <c r="B18" t="s">
        <v>10</v>
      </c>
      <c r="C18" s="3"/>
      <c r="E18" s="1" t="b">
        <f>IF(C20="Sì",500)</f>
        <v>0</v>
      </c>
    </row>
    <row r="19" spans="2:5" x14ac:dyDescent="0.25">
      <c r="E19" s="1" t="str">
        <f>IF(D5="VAS",E17,IF(D5="VIA",SUM(E16,E18),""))</f>
        <v/>
      </c>
    </row>
    <row r="20" spans="2:5" x14ac:dyDescent="0.25">
      <c r="B20" t="s">
        <v>7</v>
      </c>
      <c r="C20" s="3"/>
      <c r="E20" s="1"/>
    </row>
    <row r="21" spans="2:5" x14ac:dyDescent="0.25">
      <c r="E21" s="1"/>
    </row>
  </sheetData>
  <sheetProtection algorithmName="SHA-512" hashValue="18mjegMFmgLITNho0JbrVq4xxG6tyyGIbJFy+wvldEkVYeEQ+VK7JrhX6j5xKoUhLMeVXMTZdB4jsJC4t5owog==" saltValue="s19K0rTWOe1PNNW2sB8s0Q==" spinCount="100000" sheet="1" objects="1" scenarios="1" selectLockedCells="1"/>
  <mergeCells count="5">
    <mergeCell ref="B2:G2"/>
    <mergeCell ref="B12:H12"/>
    <mergeCell ref="B13:H13"/>
    <mergeCell ref="E14:F14"/>
    <mergeCell ref="B7:B8"/>
  </mergeCells>
  <dataValidations count="3">
    <dataValidation type="list" allowBlank="1" showInputMessage="1" showErrorMessage="1" sqref="D5" xr:uid="{1C453055-E0E1-45B8-96C4-473A1C8B3A04}">
      <formula1>"VIA,VERIFICA DI VIA,VAS, VERIFICA DI ASSOGGETTABILITA' A VAS,PROCEDURE PRELIMINARI DI CONSULTAZIONE,---,"</formula1>
    </dataValidation>
    <dataValidation type="list" allowBlank="1" showInputMessage="1" showErrorMessage="1" sqref="D10" xr:uid="{36FC4C44-7FFB-4931-9E8B-9BAA9844A3E5}">
      <formula1>"EMAS, ISO 14001,NON APPLICABILE,---,"</formula1>
    </dataValidation>
    <dataValidation type="list" allowBlank="1" showInputMessage="1" showErrorMessage="1" sqref="C16 C18 C20" xr:uid="{8F013383-4F8B-4B59-9FC6-F93DDDB8396D}">
      <formula1>"Sì,NO,---,"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VIA-VAS_T20</vt:lpstr>
    </vt:vector>
  </TitlesOfParts>
  <Company>Citta' Metropolitana di Torino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lucca</dc:creator>
  <cp:lastModifiedBy>francesca lucca</cp:lastModifiedBy>
  <dcterms:created xsi:type="dcterms:W3CDTF">2024-12-04T15:05:43Z</dcterms:created>
  <dcterms:modified xsi:type="dcterms:W3CDTF">2025-02-03T10:44:09Z</dcterms:modified>
</cp:coreProperties>
</file>