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W:\LC5_AIA\Linee_guida_Allevamenti&amp;BAT_Tool\Per_Sito\"/>
    </mc:Choice>
  </mc:AlternateContent>
  <xr:revisionPtr revIDLastSave="0" documentId="13_ncr:1_{E3514F51-81B2-442B-B8E0-0BFAC0D38C64}" xr6:coauthVersionLast="47" xr6:coauthVersionMax="47" xr10:uidLastSave="{00000000-0000-0000-0000-000000000000}"/>
  <bookViews>
    <workbookView xWindow="-120" yWindow="-120" windowWidth="29040" windowHeight="15720" tabRatio="500" activeTab="1" xr2:uid="{00000000-000D-0000-FFFF-FFFF00000000}"/>
  </bookViews>
  <sheets>
    <sheet name="Manuale" sheetId="1" r:id="rId1"/>
    <sheet name="Esempio" sheetId="2" r:id="rId2"/>
    <sheet name="Report" sheetId="3" r:id="rId3"/>
  </sheets>
  <definedNames>
    <definedName name="__xlfn_IFNA">NA()</definedName>
    <definedName name="__xlfn_IFS">NA()</definedName>
    <definedName name="__xlfn_SINGLE">NA()</definedName>
    <definedName name="_xlnm.Print_Area" localSheetId="1">Esempio!$A$1:$P$45</definedName>
    <definedName name="_xlnm.Print_Area" localSheetId="0">Manuale!$A$1:$A$3</definedName>
    <definedName name="_xlnm.Print_Area" localSheetId="2">Report!$A$1:$P$45</definedName>
    <definedName name="Excel_BuiltIn_Print_Area" localSheetId="1">Esempio!$A$1:$N$45</definedName>
    <definedName name="Excel_BuiltIn_Print_Area" localSheetId="0">Manuale!$A$1:$A$3</definedName>
    <definedName name="Excel_BuiltIn_Print_Area" localSheetId="2">Report!$A$1:$N$45</definedName>
    <definedName name="Print_Area" localSheetId="1">Esempio!$A$1:$P$44</definedName>
    <definedName name="Print_Area" localSheetId="0">Manuale!$A$1:$A$3</definedName>
    <definedName name="Print_Area" localSheetId="2">Report!$A$1:$P$44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5" i="2" l="1"/>
  <c r="J55" i="2" s="1"/>
  <c r="I15" i="2"/>
  <c r="P20" i="2"/>
  <c r="P21" i="2"/>
  <c r="P22" i="2"/>
  <c r="B55" i="2"/>
  <c r="C55" i="2"/>
  <c r="D55" i="2"/>
  <c r="E55" i="2"/>
  <c r="F55" i="2"/>
  <c r="G55" i="2"/>
  <c r="K55" i="2"/>
  <c r="M55" i="2" s="1"/>
  <c r="V55" i="2"/>
  <c r="AD55" i="2" s="1"/>
  <c r="X55" i="2"/>
  <c r="B56" i="2"/>
  <c r="C56" i="2"/>
  <c r="D56" i="2"/>
  <c r="E56" i="2"/>
  <c r="F56" i="2"/>
  <c r="G56" i="2"/>
  <c r="J56" i="2"/>
  <c r="B57" i="2"/>
  <c r="C57" i="2"/>
  <c r="D57" i="2"/>
  <c r="E57" i="2"/>
  <c r="F57" i="2"/>
  <c r="G57" i="2"/>
  <c r="J57" i="2"/>
  <c r="B58" i="2"/>
  <c r="C58" i="2"/>
  <c r="D58" i="2"/>
  <c r="E58" i="2"/>
  <c r="F58" i="2"/>
  <c r="G58" i="2"/>
  <c r="B59" i="2"/>
  <c r="C59" i="2"/>
  <c r="D59" i="2"/>
  <c r="E59" i="2"/>
  <c r="F59" i="2"/>
  <c r="G59" i="2"/>
  <c r="B60" i="2"/>
  <c r="C60" i="2"/>
  <c r="D60" i="2"/>
  <c r="E60" i="2"/>
  <c r="F60" i="2"/>
  <c r="G60" i="2"/>
  <c r="B61" i="2"/>
  <c r="C61" i="2"/>
  <c r="D61" i="2"/>
  <c r="E61" i="2"/>
  <c r="F61" i="2"/>
  <c r="G61" i="2"/>
  <c r="B62" i="2"/>
  <c r="C62" i="2"/>
  <c r="D62" i="2"/>
  <c r="E62" i="2"/>
  <c r="F62" i="2"/>
  <c r="G62" i="2"/>
  <c r="AV62" i="2"/>
  <c r="B63" i="2"/>
  <c r="C63" i="2"/>
  <c r="D63" i="2"/>
  <c r="E63" i="2"/>
  <c r="F63" i="2"/>
  <c r="G63" i="2"/>
  <c r="B64" i="2"/>
  <c r="C64" i="2"/>
  <c r="D64" i="2"/>
  <c r="E64" i="2"/>
  <c r="F64" i="2"/>
  <c r="G64" i="2"/>
  <c r="B65" i="2"/>
  <c r="C65" i="2"/>
  <c r="D65" i="2"/>
  <c r="E65" i="2"/>
  <c r="F65" i="2"/>
  <c r="G65" i="2"/>
  <c r="B66" i="2"/>
  <c r="C66" i="2"/>
  <c r="D66" i="2"/>
  <c r="E66" i="2"/>
  <c r="F66" i="2"/>
  <c r="G66" i="2"/>
  <c r="B67" i="2"/>
  <c r="C67" i="2"/>
  <c r="D67" i="2"/>
  <c r="E67" i="2"/>
  <c r="F67" i="2"/>
  <c r="G67" i="2"/>
  <c r="B68" i="2"/>
  <c r="C68" i="2"/>
  <c r="D68" i="2"/>
  <c r="E68" i="2"/>
  <c r="F68" i="2"/>
  <c r="G68" i="2"/>
  <c r="B69" i="2"/>
  <c r="C69" i="2"/>
  <c r="D69" i="2"/>
  <c r="E69" i="2"/>
  <c r="F69" i="2"/>
  <c r="G69" i="2"/>
  <c r="B70" i="2"/>
  <c r="C70" i="2"/>
  <c r="D70" i="2"/>
  <c r="E70" i="2"/>
  <c r="F70" i="2"/>
  <c r="G70" i="2"/>
  <c r="B71" i="2"/>
  <c r="C71" i="2"/>
  <c r="D71" i="2"/>
  <c r="E71" i="2"/>
  <c r="F71" i="2"/>
  <c r="G71" i="2"/>
  <c r="B72" i="2"/>
  <c r="C72" i="2"/>
  <c r="D72" i="2"/>
  <c r="E72" i="2"/>
  <c r="F72" i="2"/>
  <c r="G72" i="2"/>
  <c r="B73" i="2"/>
  <c r="C73" i="2"/>
  <c r="D73" i="2"/>
  <c r="E73" i="2"/>
  <c r="F73" i="2"/>
  <c r="G73" i="2"/>
  <c r="B74" i="2"/>
  <c r="C74" i="2"/>
  <c r="D74" i="2"/>
  <c r="E74" i="2"/>
  <c r="F74" i="2"/>
  <c r="G74" i="2"/>
  <c r="B75" i="2"/>
  <c r="C75" i="2"/>
  <c r="D75" i="2"/>
  <c r="E75" i="2"/>
  <c r="F75" i="2"/>
  <c r="G75" i="2"/>
  <c r="B76" i="2"/>
  <c r="C76" i="2"/>
  <c r="D76" i="2"/>
  <c r="E76" i="2"/>
  <c r="F76" i="2"/>
  <c r="G76" i="2"/>
  <c r="B77" i="2"/>
  <c r="C77" i="2"/>
  <c r="D77" i="2"/>
  <c r="E77" i="2"/>
  <c r="F77" i="2"/>
  <c r="G77" i="2"/>
  <c r="B78" i="2"/>
  <c r="C78" i="2"/>
  <c r="D78" i="2"/>
  <c r="E78" i="2"/>
  <c r="F78" i="2"/>
  <c r="G78" i="2"/>
  <c r="B79" i="2"/>
  <c r="C79" i="2"/>
  <c r="D79" i="2"/>
  <c r="E79" i="2"/>
  <c r="F79" i="2"/>
  <c r="G79" i="2"/>
  <c r="B80" i="2"/>
  <c r="C80" i="2"/>
  <c r="D80" i="2"/>
  <c r="E80" i="2"/>
  <c r="F80" i="2"/>
  <c r="G80" i="2"/>
  <c r="B81" i="2"/>
  <c r="C81" i="2"/>
  <c r="D81" i="2"/>
  <c r="E81" i="2"/>
  <c r="F81" i="2"/>
  <c r="G81" i="2"/>
  <c r="B82" i="2"/>
  <c r="C82" i="2"/>
  <c r="D82" i="2"/>
  <c r="E82" i="2"/>
  <c r="F82" i="2"/>
  <c r="G82" i="2"/>
  <c r="B83" i="2"/>
  <c r="C83" i="2"/>
  <c r="D83" i="2"/>
  <c r="E83" i="2"/>
  <c r="F83" i="2"/>
  <c r="G83" i="2"/>
  <c r="B84" i="2"/>
  <c r="C84" i="2"/>
  <c r="D84" i="2"/>
  <c r="E84" i="2"/>
  <c r="F84" i="2"/>
  <c r="G84" i="2"/>
  <c r="J422" i="2"/>
  <c r="L422" i="2"/>
  <c r="M422" i="2"/>
  <c r="E5" i="3"/>
  <c r="J55" i="3" s="1"/>
  <c r="J56" i="3" s="1"/>
  <c r="P6" i="3"/>
  <c r="I15" i="3"/>
  <c r="P15" i="3"/>
  <c r="P16" i="3"/>
  <c r="P17" i="3"/>
  <c r="P18" i="3"/>
  <c r="P19" i="3"/>
  <c r="P20" i="3"/>
  <c r="P21" i="3"/>
  <c r="P22" i="3"/>
  <c r="B55" i="3"/>
  <c r="C55" i="3"/>
  <c r="D55" i="3"/>
  <c r="E55" i="3"/>
  <c r="F55" i="3"/>
  <c r="G55" i="3"/>
  <c r="K55" i="3"/>
  <c r="M55" i="3" s="1"/>
  <c r="X55" i="3"/>
  <c r="B56" i="3"/>
  <c r="C56" i="3"/>
  <c r="D56" i="3"/>
  <c r="E56" i="3"/>
  <c r="F56" i="3"/>
  <c r="G56" i="3"/>
  <c r="B57" i="3"/>
  <c r="C57" i="3"/>
  <c r="D57" i="3"/>
  <c r="E57" i="3"/>
  <c r="F57" i="3"/>
  <c r="G57" i="3"/>
  <c r="B58" i="3"/>
  <c r="C58" i="3"/>
  <c r="D58" i="3"/>
  <c r="E58" i="3"/>
  <c r="F58" i="3"/>
  <c r="G58" i="3"/>
  <c r="B59" i="3"/>
  <c r="C59" i="3"/>
  <c r="D59" i="3"/>
  <c r="E59" i="3"/>
  <c r="F59" i="3"/>
  <c r="G59" i="3"/>
  <c r="B60" i="3"/>
  <c r="C60" i="3"/>
  <c r="D60" i="3"/>
  <c r="E60" i="3"/>
  <c r="F60" i="3"/>
  <c r="G60" i="3"/>
  <c r="B61" i="3"/>
  <c r="C61" i="3"/>
  <c r="D61" i="3"/>
  <c r="E61" i="3"/>
  <c r="F61" i="3"/>
  <c r="G61" i="3"/>
  <c r="B62" i="3"/>
  <c r="C62" i="3"/>
  <c r="D62" i="3"/>
  <c r="E62" i="3"/>
  <c r="F62" i="3"/>
  <c r="G62" i="3"/>
  <c r="AV62" i="3"/>
  <c r="B63" i="3"/>
  <c r="C63" i="3"/>
  <c r="D63" i="3"/>
  <c r="E63" i="3"/>
  <c r="F63" i="3"/>
  <c r="G63" i="3"/>
  <c r="B64" i="3"/>
  <c r="C64" i="3"/>
  <c r="D64" i="3"/>
  <c r="E64" i="3"/>
  <c r="F64" i="3"/>
  <c r="G64" i="3"/>
  <c r="B65" i="3"/>
  <c r="C65" i="3"/>
  <c r="D65" i="3"/>
  <c r="E65" i="3"/>
  <c r="F65" i="3"/>
  <c r="G65" i="3"/>
  <c r="B66" i="3"/>
  <c r="C66" i="3"/>
  <c r="D66" i="3"/>
  <c r="E66" i="3"/>
  <c r="F66" i="3"/>
  <c r="G66" i="3"/>
  <c r="B67" i="3"/>
  <c r="C67" i="3"/>
  <c r="D67" i="3"/>
  <c r="E67" i="3"/>
  <c r="F67" i="3"/>
  <c r="G67" i="3"/>
  <c r="B68" i="3"/>
  <c r="C68" i="3"/>
  <c r="D68" i="3"/>
  <c r="E68" i="3"/>
  <c r="F68" i="3"/>
  <c r="G68" i="3"/>
  <c r="B69" i="3"/>
  <c r="C69" i="3"/>
  <c r="D69" i="3"/>
  <c r="E69" i="3"/>
  <c r="F69" i="3"/>
  <c r="G69" i="3"/>
  <c r="B70" i="3"/>
  <c r="C70" i="3"/>
  <c r="D70" i="3"/>
  <c r="E70" i="3"/>
  <c r="F70" i="3"/>
  <c r="G70" i="3"/>
  <c r="B71" i="3"/>
  <c r="C71" i="3"/>
  <c r="D71" i="3"/>
  <c r="E71" i="3"/>
  <c r="F71" i="3"/>
  <c r="G71" i="3"/>
  <c r="B72" i="3"/>
  <c r="C72" i="3"/>
  <c r="D72" i="3"/>
  <c r="E72" i="3"/>
  <c r="F72" i="3"/>
  <c r="G72" i="3"/>
  <c r="B73" i="3"/>
  <c r="C73" i="3"/>
  <c r="D73" i="3"/>
  <c r="E73" i="3"/>
  <c r="F73" i="3"/>
  <c r="G73" i="3"/>
  <c r="B74" i="3"/>
  <c r="C74" i="3"/>
  <c r="D74" i="3"/>
  <c r="E74" i="3"/>
  <c r="F74" i="3"/>
  <c r="G74" i="3"/>
  <c r="B75" i="3"/>
  <c r="C75" i="3"/>
  <c r="D75" i="3"/>
  <c r="E75" i="3"/>
  <c r="F75" i="3"/>
  <c r="G75" i="3"/>
  <c r="B76" i="3"/>
  <c r="C76" i="3"/>
  <c r="D76" i="3"/>
  <c r="E76" i="3"/>
  <c r="F76" i="3"/>
  <c r="G76" i="3"/>
  <c r="B77" i="3"/>
  <c r="C77" i="3"/>
  <c r="D77" i="3"/>
  <c r="E77" i="3"/>
  <c r="F77" i="3"/>
  <c r="G77" i="3"/>
  <c r="B78" i="3"/>
  <c r="C78" i="3"/>
  <c r="D78" i="3"/>
  <c r="E78" i="3"/>
  <c r="F78" i="3"/>
  <c r="G78" i="3"/>
  <c r="B79" i="3"/>
  <c r="C79" i="3"/>
  <c r="D79" i="3"/>
  <c r="E79" i="3"/>
  <c r="F79" i="3"/>
  <c r="G79" i="3"/>
  <c r="B80" i="3"/>
  <c r="C80" i="3"/>
  <c r="D80" i="3"/>
  <c r="E80" i="3"/>
  <c r="F80" i="3"/>
  <c r="G80" i="3"/>
  <c r="B81" i="3"/>
  <c r="C81" i="3"/>
  <c r="D81" i="3"/>
  <c r="E81" i="3"/>
  <c r="F81" i="3"/>
  <c r="G81" i="3"/>
  <c r="B82" i="3"/>
  <c r="C82" i="3"/>
  <c r="D82" i="3"/>
  <c r="E82" i="3"/>
  <c r="F82" i="3"/>
  <c r="G82" i="3"/>
  <c r="B83" i="3"/>
  <c r="C83" i="3"/>
  <c r="D83" i="3"/>
  <c r="E83" i="3"/>
  <c r="F83" i="3"/>
  <c r="G83" i="3"/>
  <c r="B84" i="3"/>
  <c r="C84" i="3"/>
  <c r="D84" i="3"/>
  <c r="E84" i="3"/>
  <c r="F84" i="3"/>
  <c r="G84" i="3"/>
  <c r="J422" i="3"/>
  <c r="L422" i="3"/>
  <c r="M422" i="3" s="1"/>
  <c r="N55" i="3" l="1"/>
  <c r="O55" i="3" s="1"/>
  <c r="V55" i="3"/>
  <c r="AD55" i="3" s="1"/>
  <c r="I56" i="3"/>
  <c r="H421" i="3"/>
  <c r="K56" i="3"/>
  <c r="N56" i="3" s="1"/>
  <c r="J57" i="3"/>
  <c r="L56" i="3"/>
  <c r="X56" i="3" s="1"/>
  <c r="M56" i="3"/>
  <c r="AE56" i="3"/>
  <c r="AF56" i="3"/>
  <c r="AH56" i="3" s="1"/>
  <c r="I56" i="2"/>
  <c r="I57" i="2"/>
  <c r="H421" i="2"/>
  <c r="L57" i="2"/>
  <c r="M57" i="2"/>
  <c r="AF57" i="2"/>
  <c r="AH57" i="2" s="1"/>
  <c r="AE57" i="2"/>
  <c r="AG57" i="2" s="1"/>
  <c r="J58" i="2"/>
  <c r="K57" i="2"/>
  <c r="AE56" i="2"/>
  <c r="AF56" i="2"/>
  <c r="AH56" i="2" s="1"/>
  <c r="N55" i="2"/>
  <c r="M56" i="2"/>
  <c r="K56" i="2"/>
  <c r="L56" i="2"/>
  <c r="P55" i="3" l="1"/>
  <c r="P56" i="3" s="1"/>
  <c r="R56" i="3" s="1"/>
  <c r="V56" i="3"/>
  <c r="O56" i="3"/>
  <c r="AG56" i="2"/>
  <c r="AG56" i="3"/>
  <c r="Y56" i="3"/>
  <c r="X57" i="3"/>
  <c r="I421" i="2"/>
  <c r="K58" i="2"/>
  <c r="L58" i="2"/>
  <c r="J59" i="2"/>
  <c r="AE58" i="2"/>
  <c r="AG58" i="2" s="1"/>
  <c r="AF58" i="2"/>
  <c r="AH58" i="2" s="1"/>
  <c r="M58" i="2"/>
  <c r="I58" i="2"/>
  <c r="K57" i="3"/>
  <c r="N57" i="3" s="1"/>
  <c r="J58" i="3"/>
  <c r="L57" i="3"/>
  <c r="M57" i="3"/>
  <c r="AE57" i="3"/>
  <c r="AF57" i="3"/>
  <c r="AH57" i="3" s="1"/>
  <c r="I421" i="3"/>
  <c r="I57" i="3"/>
  <c r="Y57" i="2"/>
  <c r="P58" i="2"/>
  <c r="R58" i="2" s="1"/>
  <c r="X56" i="2"/>
  <c r="X57" i="2" s="1"/>
  <c r="X58" i="2" s="1"/>
  <c r="P55" i="2"/>
  <c r="P56" i="2" s="1"/>
  <c r="R56" i="2" s="1"/>
  <c r="O55" i="2"/>
  <c r="Y56" i="2"/>
  <c r="P57" i="2"/>
  <c r="R57" i="2" s="1"/>
  <c r="N57" i="2"/>
  <c r="N58" i="2" s="1"/>
  <c r="V57" i="2"/>
  <c r="V58" i="2" s="1"/>
  <c r="V56" i="2"/>
  <c r="N56" i="2"/>
  <c r="AG57" i="3" l="1"/>
  <c r="Q55" i="3"/>
  <c r="R55" i="3" s="1"/>
  <c r="P57" i="3"/>
  <c r="R57" i="3" s="1"/>
  <c r="U56" i="3" s="1"/>
  <c r="O58" i="2"/>
  <c r="O57" i="3"/>
  <c r="X59" i="2"/>
  <c r="V59" i="2"/>
  <c r="Y58" i="2"/>
  <c r="P59" i="2"/>
  <c r="R59" i="2" s="1"/>
  <c r="O56" i="2"/>
  <c r="M59" i="2"/>
  <c r="L59" i="2"/>
  <c r="AE59" i="2"/>
  <c r="J60" i="2"/>
  <c r="K59" i="2"/>
  <c r="N59" i="2" s="1"/>
  <c r="AF59" i="2"/>
  <c r="AH59" i="2" s="1"/>
  <c r="I59" i="2"/>
  <c r="O57" i="2"/>
  <c r="U58" i="2"/>
  <c r="U57" i="2"/>
  <c r="Y57" i="3"/>
  <c r="Q55" i="2"/>
  <c r="AF58" i="3"/>
  <c r="K58" i="3"/>
  <c r="N58" i="3" s="1"/>
  <c r="L58" i="3"/>
  <c r="X58" i="3" s="1"/>
  <c r="J59" i="3"/>
  <c r="M58" i="3"/>
  <c r="AE58" i="3"/>
  <c r="AG58" i="3" s="1"/>
  <c r="I58" i="3"/>
  <c r="V57" i="3"/>
  <c r="AA56" i="3"/>
  <c r="Q56" i="3"/>
  <c r="U56" i="2"/>
  <c r="S55" i="3" l="1"/>
  <c r="T55" i="3"/>
  <c r="AH58" i="3"/>
  <c r="V58" i="3"/>
  <c r="P58" i="3"/>
  <c r="R58" i="3" s="1"/>
  <c r="O59" i="2"/>
  <c r="O58" i="3"/>
  <c r="Q56" i="2"/>
  <c r="AA56" i="2"/>
  <c r="AA58" i="2"/>
  <c r="Q58" i="2"/>
  <c r="AA57" i="2"/>
  <c r="Q57" i="2"/>
  <c r="Q57" i="3"/>
  <c r="AA57" i="3"/>
  <c r="Y58" i="3"/>
  <c r="P59" i="3"/>
  <c r="R59" i="3" s="1"/>
  <c r="U58" i="3" s="1"/>
  <c r="L60" i="2"/>
  <c r="M60" i="2"/>
  <c r="AE60" i="2"/>
  <c r="AG60" i="2" s="1"/>
  <c r="K60" i="2"/>
  <c r="N60" i="2" s="1"/>
  <c r="AF60" i="2"/>
  <c r="AH60" i="2" s="1"/>
  <c r="J61" i="2"/>
  <c r="I60" i="2"/>
  <c r="U57" i="3"/>
  <c r="AE59" i="3"/>
  <c r="AF59" i="3"/>
  <c r="K59" i="3"/>
  <c r="J60" i="3"/>
  <c r="L59" i="3"/>
  <c r="M59" i="3"/>
  <c r="I59" i="3"/>
  <c r="AG59" i="2"/>
  <c r="R55" i="2"/>
  <c r="S55" i="2"/>
  <c r="T55" i="2"/>
  <c r="X60" i="2"/>
  <c r="Y59" i="2"/>
  <c r="P60" i="2"/>
  <c r="R60" i="2" s="1"/>
  <c r="U59" i="2" s="1"/>
  <c r="V60" i="2"/>
  <c r="O60" i="2" l="1"/>
  <c r="Y59" i="3"/>
  <c r="P60" i="3"/>
  <c r="R60" i="3" s="1"/>
  <c r="U59" i="3" s="1"/>
  <c r="AF61" i="2"/>
  <c r="AH61" i="2" s="1"/>
  <c r="K61" i="2"/>
  <c r="L61" i="2"/>
  <c r="M61" i="2"/>
  <c r="J62" i="2"/>
  <c r="AE61" i="2"/>
  <c r="AG61" i="2" s="1"/>
  <c r="I61" i="2"/>
  <c r="X59" i="3"/>
  <c r="AA59" i="2"/>
  <c r="Q59" i="2"/>
  <c r="V59" i="3"/>
  <c r="V60" i="3" s="1"/>
  <c r="U60" i="2"/>
  <c r="M60" i="3"/>
  <c r="AE60" i="3"/>
  <c r="AF60" i="3"/>
  <c r="K60" i="3"/>
  <c r="J61" i="3"/>
  <c r="L60" i="3"/>
  <c r="I60" i="3"/>
  <c r="AH59" i="3"/>
  <c r="Y60" i="2"/>
  <c r="P61" i="2"/>
  <c r="R61" i="2" s="1"/>
  <c r="X61" i="2"/>
  <c r="V61" i="2"/>
  <c r="N61" i="2"/>
  <c r="N59" i="3"/>
  <c r="AG59" i="3"/>
  <c r="Q58" i="3"/>
  <c r="AA58" i="3"/>
  <c r="N60" i="3" l="1"/>
  <c r="O60" i="3" s="1"/>
  <c r="X60" i="3"/>
  <c r="X61" i="3" s="1"/>
  <c r="O59" i="3"/>
  <c r="O61" i="2"/>
  <c r="K62" i="2"/>
  <c r="AF62" i="2"/>
  <c r="L62" i="2"/>
  <c r="X62" i="2" s="1"/>
  <c r="M62" i="2"/>
  <c r="J63" i="2"/>
  <c r="AE62" i="2"/>
  <c r="AG62" i="2" s="1"/>
  <c r="I62" i="2"/>
  <c r="AH60" i="3"/>
  <c r="N62" i="2"/>
  <c r="V62" i="2"/>
  <c r="Y61" i="2"/>
  <c r="P62" i="2"/>
  <c r="R62" i="2" s="1"/>
  <c r="AG60" i="3"/>
  <c r="L61" i="3"/>
  <c r="J62" i="3"/>
  <c r="M61" i="3"/>
  <c r="AE61" i="3"/>
  <c r="AF61" i="3"/>
  <c r="K61" i="3"/>
  <c r="V61" i="3" s="1"/>
  <c r="I61" i="3"/>
  <c r="Y60" i="3"/>
  <c r="P61" i="3"/>
  <c r="R61" i="3" s="1"/>
  <c r="U60" i="3" s="1"/>
  <c r="Q60" i="2"/>
  <c r="AA60" i="2"/>
  <c r="AG61" i="3" l="1"/>
  <c r="N61" i="3"/>
  <c r="O61" i="3" s="1"/>
  <c r="AH61" i="3"/>
  <c r="Y62" i="2"/>
  <c r="P63" i="2"/>
  <c r="R63" i="2" s="1"/>
  <c r="Q59" i="3"/>
  <c r="AA59" i="3"/>
  <c r="AA60" i="3" s="1"/>
  <c r="Y61" i="3"/>
  <c r="P62" i="3"/>
  <c r="R62" i="3" s="1"/>
  <c r="U61" i="3" s="1"/>
  <c r="AH62" i="2"/>
  <c r="O62" i="2"/>
  <c r="U62" i="2"/>
  <c r="U61" i="2"/>
  <c r="AA61" i="2"/>
  <c r="Q61" i="2"/>
  <c r="Q60" i="3"/>
  <c r="M63" i="2"/>
  <c r="AF63" i="2"/>
  <c r="AE63" i="2"/>
  <c r="J64" i="2"/>
  <c r="L63" i="2"/>
  <c r="X63" i="2" s="1"/>
  <c r="K63" i="2"/>
  <c r="N63" i="2" s="1"/>
  <c r="I63" i="2"/>
  <c r="K62" i="3"/>
  <c r="N62" i="3" s="1"/>
  <c r="J63" i="3"/>
  <c r="L62" i="3"/>
  <c r="X62" i="3" s="1"/>
  <c r="M62" i="3"/>
  <c r="AE62" i="3"/>
  <c r="AF62" i="3"/>
  <c r="I62" i="3"/>
  <c r="AH62" i="3" l="1"/>
  <c r="O62" i="3"/>
  <c r="O63" i="2"/>
  <c r="V63" i="2"/>
  <c r="V62" i="3"/>
  <c r="Q61" i="3"/>
  <c r="AA61" i="3"/>
  <c r="AG62" i="3"/>
  <c r="L64" i="2"/>
  <c r="AE64" i="2"/>
  <c r="K64" i="2"/>
  <c r="N64" i="2" s="1"/>
  <c r="AF64" i="2"/>
  <c r="J65" i="2"/>
  <c r="M64" i="2"/>
  <c r="I64" i="2"/>
  <c r="AG63" i="2"/>
  <c r="Q62" i="2"/>
  <c r="AA62" i="2"/>
  <c r="Y62" i="3"/>
  <c r="P63" i="3"/>
  <c r="R63" i="3" s="1"/>
  <c r="AH63" i="2"/>
  <c r="K63" i="3"/>
  <c r="N63" i="3" s="1"/>
  <c r="J64" i="3"/>
  <c r="L63" i="3"/>
  <c r="X63" i="3" s="1"/>
  <c r="M63" i="3"/>
  <c r="AE63" i="3"/>
  <c r="AF63" i="3"/>
  <c r="I63" i="3"/>
  <c r="P64" i="2"/>
  <c r="R64" i="2" s="1"/>
  <c r="Y63" i="2"/>
  <c r="X64" i="2"/>
  <c r="O64" i="2" l="1"/>
  <c r="O63" i="3"/>
  <c r="V63" i="3"/>
  <c r="Q63" i="2"/>
  <c r="AA63" i="2"/>
  <c r="AG64" i="2"/>
  <c r="AF64" i="3"/>
  <c r="J65" i="3"/>
  <c r="K64" i="3"/>
  <c r="N64" i="3" s="1"/>
  <c r="L64" i="3"/>
  <c r="M64" i="3"/>
  <c r="AE64" i="3"/>
  <c r="I64" i="3"/>
  <c r="Y64" i="2"/>
  <c r="V65" i="2"/>
  <c r="N65" i="2"/>
  <c r="P65" i="2"/>
  <c r="R65" i="2" s="1"/>
  <c r="Y63" i="3"/>
  <c r="P64" i="3"/>
  <c r="R64" i="3" s="1"/>
  <c r="U63" i="3" s="1"/>
  <c r="X64" i="3"/>
  <c r="AH63" i="3"/>
  <c r="L65" i="2"/>
  <c r="X65" i="2" s="1"/>
  <c r="AE65" i="2"/>
  <c r="K65" i="2"/>
  <c r="M65" i="2"/>
  <c r="J66" i="2"/>
  <c r="AF65" i="2"/>
  <c r="I65" i="2"/>
  <c r="AA62" i="3"/>
  <c r="Q62" i="3"/>
  <c r="V64" i="2"/>
  <c r="U64" i="2"/>
  <c r="U62" i="3"/>
  <c r="U63" i="2"/>
  <c r="AG63" i="3"/>
  <c r="AH64" i="2"/>
  <c r="V64" i="3" l="1"/>
  <c r="AH64" i="3"/>
  <c r="O64" i="3"/>
  <c r="AH65" i="2"/>
  <c r="L66" i="2"/>
  <c r="X66" i="2" s="1"/>
  <c r="AE66" i="2"/>
  <c r="AG66" i="2" s="1"/>
  <c r="AF66" i="2"/>
  <c r="AH66" i="2" s="1"/>
  <c r="K66" i="2"/>
  <c r="M66" i="2"/>
  <c r="J67" i="2"/>
  <c r="I66" i="2"/>
  <c r="Q63" i="3"/>
  <c r="AA63" i="3"/>
  <c r="AF65" i="3"/>
  <c r="J66" i="3"/>
  <c r="K65" i="3"/>
  <c r="N65" i="3" s="1"/>
  <c r="L65" i="3"/>
  <c r="M65" i="3"/>
  <c r="AE65" i="3"/>
  <c r="I65" i="3"/>
  <c r="Y65" i="2"/>
  <c r="V66" i="2"/>
  <c r="N66" i="2"/>
  <c r="P66" i="2"/>
  <c r="R66" i="2" s="1"/>
  <c r="AG64" i="3"/>
  <c r="P65" i="3"/>
  <c r="R65" i="3" s="1"/>
  <c r="U64" i="3" s="1"/>
  <c r="X65" i="3"/>
  <c r="Y64" i="3"/>
  <c r="O65" i="2"/>
  <c r="AG65" i="2"/>
  <c r="U65" i="2"/>
  <c r="Q64" i="2"/>
  <c r="AA64" i="2"/>
  <c r="AG65" i="3" l="1"/>
  <c r="O65" i="3"/>
  <c r="P66" i="3"/>
  <c r="R66" i="3" s="1"/>
  <c r="U65" i="3" s="1"/>
  <c r="Y65" i="3"/>
  <c r="Q64" i="3"/>
  <c r="AA64" i="3"/>
  <c r="L67" i="2"/>
  <c r="X67" i="2" s="1"/>
  <c r="AE67" i="2"/>
  <c r="K67" i="2"/>
  <c r="V67" i="2" s="1"/>
  <c r="M67" i="2"/>
  <c r="AF67" i="2"/>
  <c r="J68" i="2"/>
  <c r="I67" i="2"/>
  <c r="V65" i="3"/>
  <c r="O66" i="2"/>
  <c r="AF66" i="3"/>
  <c r="AH66" i="3" s="1"/>
  <c r="J67" i="3"/>
  <c r="K66" i="3"/>
  <c r="L66" i="3"/>
  <c r="X66" i="3" s="1"/>
  <c r="M66" i="3"/>
  <c r="AE66" i="3"/>
  <c r="I66" i="3"/>
  <c r="P67" i="2"/>
  <c r="R67" i="2" s="1"/>
  <c r="Y66" i="2"/>
  <c r="Q65" i="2"/>
  <c r="AA65" i="2"/>
  <c r="AH65" i="3"/>
  <c r="V66" i="3" l="1"/>
  <c r="N66" i="3"/>
  <c r="AG66" i="3"/>
  <c r="P68" i="2"/>
  <c r="R68" i="2" s="1"/>
  <c r="Y67" i="2"/>
  <c r="X68" i="2"/>
  <c r="U67" i="2"/>
  <c r="N67" i="2"/>
  <c r="P67" i="3"/>
  <c r="R67" i="3" s="1"/>
  <c r="U66" i="3" s="1"/>
  <c r="Y66" i="3"/>
  <c r="Q65" i="3"/>
  <c r="AA65" i="3"/>
  <c r="Q66" i="2"/>
  <c r="AA66" i="2"/>
  <c r="L68" i="2"/>
  <c r="AE68" i="2"/>
  <c r="K68" i="2"/>
  <c r="V68" i="2" s="1"/>
  <c r="M68" i="2"/>
  <c r="AF68" i="2"/>
  <c r="AH68" i="2" s="1"/>
  <c r="J69" i="2"/>
  <c r="I68" i="2"/>
  <c r="U66" i="2"/>
  <c r="AF67" i="3"/>
  <c r="J68" i="3"/>
  <c r="K67" i="3"/>
  <c r="N67" i="3" s="1"/>
  <c r="L67" i="3"/>
  <c r="X67" i="3" s="1"/>
  <c r="M67" i="3"/>
  <c r="AE67" i="3"/>
  <c r="I67" i="3"/>
  <c r="AG67" i="2"/>
  <c r="AH67" i="2"/>
  <c r="O66" i="3" l="1"/>
  <c r="AA66" i="3" s="1"/>
  <c r="V67" i="3"/>
  <c r="AG67" i="3"/>
  <c r="N68" i="2"/>
  <c r="O67" i="2"/>
  <c r="L69" i="2"/>
  <c r="X69" i="2" s="1"/>
  <c r="AE69" i="2"/>
  <c r="AG69" i="2" s="1"/>
  <c r="M69" i="2"/>
  <c r="J70" i="2"/>
  <c r="K69" i="2"/>
  <c r="AF69" i="2"/>
  <c r="I69" i="2"/>
  <c r="N69" i="2"/>
  <c r="Y68" i="2"/>
  <c r="P69" i="2"/>
  <c r="R69" i="2" s="1"/>
  <c r="V69" i="2"/>
  <c r="O67" i="3"/>
  <c r="AF68" i="3"/>
  <c r="J69" i="3"/>
  <c r="K68" i="3"/>
  <c r="L68" i="3"/>
  <c r="X68" i="3" s="1"/>
  <c r="M68" i="3"/>
  <c r="AE68" i="3"/>
  <c r="I68" i="3"/>
  <c r="AG68" i="2"/>
  <c r="Q66" i="3"/>
  <c r="P68" i="3"/>
  <c r="R68" i="3" s="1"/>
  <c r="Y67" i="3"/>
  <c r="AH67" i="3"/>
  <c r="V68" i="3" l="1"/>
  <c r="L70" i="2"/>
  <c r="X70" i="2" s="1"/>
  <c r="AE70" i="2"/>
  <c r="AF70" i="2"/>
  <c r="AH70" i="2" s="1"/>
  <c r="K70" i="2"/>
  <c r="M70" i="2"/>
  <c r="J71" i="2"/>
  <c r="I70" i="2"/>
  <c r="O69" i="2"/>
  <c r="AH68" i="3"/>
  <c r="Y69" i="2"/>
  <c r="V70" i="2"/>
  <c r="N70" i="2"/>
  <c r="P70" i="2"/>
  <c r="R70" i="2" s="1"/>
  <c r="N68" i="3"/>
  <c r="Q67" i="3"/>
  <c r="AA67" i="3"/>
  <c r="AA67" i="2"/>
  <c r="Q67" i="2"/>
  <c r="AH69" i="2"/>
  <c r="O68" i="2"/>
  <c r="P69" i="3"/>
  <c r="R69" i="3" s="1"/>
  <c r="Y68" i="3"/>
  <c r="U68" i="2"/>
  <c r="AF69" i="3"/>
  <c r="J70" i="3"/>
  <c r="K69" i="3"/>
  <c r="L69" i="3"/>
  <c r="X69" i="3" s="1"/>
  <c r="M69" i="3"/>
  <c r="AE69" i="3"/>
  <c r="I69" i="3"/>
  <c r="AG68" i="3"/>
  <c r="U67" i="3"/>
  <c r="N69" i="3" l="1"/>
  <c r="O69" i="3"/>
  <c r="AH69" i="3"/>
  <c r="L71" i="2"/>
  <c r="X71" i="2" s="1"/>
  <c r="AE71" i="2"/>
  <c r="K71" i="2"/>
  <c r="N71" i="2" s="1"/>
  <c r="AF71" i="2"/>
  <c r="AH71" i="2" s="1"/>
  <c r="J72" i="2"/>
  <c r="M71" i="2"/>
  <c r="I71" i="2"/>
  <c r="P71" i="2"/>
  <c r="R71" i="2" s="1"/>
  <c r="Y70" i="2"/>
  <c r="AG70" i="2"/>
  <c r="U69" i="2"/>
  <c r="P70" i="3"/>
  <c r="R70" i="3" s="1"/>
  <c r="Y69" i="3"/>
  <c r="O70" i="2"/>
  <c r="AF70" i="3"/>
  <c r="J71" i="3"/>
  <c r="K70" i="3"/>
  <c r="N70" i="3" s="1"/>
  <c r="L70" i="3"/>
  <c r="X70" i="3" s="1"/>
  <c r="M70" i="3"/>
  <c r="AE70" i="3"/>
  <c r="I70" i="3"/>
  <c r="Q68" i="2"/>
  <c r="AA68" i="2"/>
  <c r="V69" i="3"/>
  <c r="O68" i="3"/>
  <c r="AG69" i="3"/>
  <c r="Q69" i="2"/>
  <c r="AA69" i="2"/>
  <c r="U68" i="3"/>
  <c r="V70" i="3" l="1"/>
  <c r="AG70" i="3"/>
  <c r="O71" i="2"/>
  <c r="Q68" i="3"/>
  <c r="AA68" i="3"/>
  <c r="AA69" i="3" s="1"/>
  <c r="Q70" i="2"/>
  <c r="AA70" i="2"/>
  <c r="V71" i="2"/>
  <c r="O70" i="3"/>
  <c r="AF71" i="3"/>
  <c r="J72" i="3"/>
  <c r="K71" i="3"/>
  <c r="N71" i="3" s="1"/>
  <c r="L71" i="3"/>
  <c r="X71" i="3" s="1"/>
  <c r="M71" i="3"/>
  <c r="AE71" i="3"/>
  <c r="I71" i="3"/>
  <c r="U71" i="2"/>
  <c r="U70" i="2"/>
  <c r="AH70" i="3"/>
  <c r="P72" i="2"/>
  <c r="R72" i="2" s="1"/>
  <c r="Y71" i="2"/>
  <c r="Q69" i="3"/>
  <c r="P71" i="3"/>
  <c r="R71" i="3" s="1"/>
  <c r="Y70" i="3"/>
  <c r="AG71" i="2"/>
  <c r="U69" i="3"/>
  <c r="L72" i="2"/>
  <c r="X72" i="2" s="1"/>
  <c r="AE72" i="2"/>
  <c r="K72" i="2"/>
  <c r="V72" i="2" s="1"/>
  <c r="M72" i="2"/>
  <c r="J73" i="2"/>
  <c r="AF72" i="2"/>
  <c r="I72" i="2"/>
  <c r="V71" i="3" l="1"/>
  <c r="AH71" i="3"/>
  <c r="AG71" i="3"/>
  <c r="AF72" i="3"/>
  <c r="J73" i="3"/>
  <c r="K72" i="3"/>
  <c r="N72" i="3" s="1"/>
  <c r="L72" i="3"/>
  <c r="X72" i="3" s="1"/>
  <c r="M72" i="3"/>
  <c r="AE72" i="3"/>
  <c r="I72" i="3"/>
  <c r="P73" i="2"/>
  <c r="R73" i="2" s="1"/>
  <c r="Y72" i="2"/>
  <c r="N72" i="2"/>
  <c r="Q70" i="3"/>
  <c r="AA70" i="3"/>
  <c r="L73" i="2"/>
  <c r="X73" i="2" s="1"/>
  <c r="AE73" i="2"/>
  <c r="M73" i="2"/>
  <c r="J74" i="2"/>
  <c r="K73" i="2"/>
  <c r="N73" i="2" s="1"/>
  <c r="AF73" i="2"/>
  <c r="I73" i="2"/>
  <c r="O71" i="3"/>
  <c r="P72" i="3"/>
  <c r="R72" i="3" s="1"/>
  <c r="Y71" i="3"/>
  <c r="AA71" i="2"/>
  <c r="Q71" i="2"/>
  <c r="AG72" i="2"/>
  <c r="AH72" i="2"/>
  <c r="U70" i="3"/>
  <c r="AG72" i="3" l="1"/>
  <c r="O73" i="2"/>
  <c r="O72" i="3"/>
  <c r="AG73" i="2"/>
  <c r="P73" i="3"/>
  <c r="R73" i="3" s="1"/>
  <c r="U72" i="3" s="1"/>
  <c r="Y72" i="3"/>
  <c r="Q71" i="3"/>
  <c r="AA71" i="3"/>
  <c r="AF73" i="3"/>
  <c r="J74" i="3"/>
  <c r="K73" i="3"/>
  <c r="N73" i="3" s="1"/>
  <c r="L73" i="3"/>
  <c r="X73" i="3" s="1"/>
  <c r="M73" i="3"/>
  <c r="AE73" i="3"/>
  <c r="I73" i="3"/>
  <c r="L74" i="2"/>
  <c r="X74" i="2" s="1"/>
  <c r="AE74" i="2"/>
  <c r="AG74" i="2" s="1"/>
  <c r="AF74" i="2"/>
  <c r="K74" i="2"/>
  <c r="M74" i="2"/>
  <c r="J75" i="2"/>
  <c r="I74" i="2"/>
  <c r="V73" i="2"/>
  <c r="V74" i="2" s="1"/>
  <c r="AH72" i="3"/>
  <c r="U71" i="3"/>
  <c r="U73" i="2"/>
  <c r="U72" i="2"/>
  <c r="V72" i="3"/>
  <c r="V73" i="3" s="1"/>
  <c r="O72" i="2"/>
  <c r="Y73" i="2"/>
  <c r="P74" i="2"/>
  <c r="R74" i="2" s="1"/>
  <c r="N74" i="2"/>
  <c r="AH73" i="2"/>
  <c r="AH73" i="3" l="1"/>
  <c r="AG73" i="3"/>
  <c r="O73" i="3"/>
  <c r="L75" i="2"/>
  <c r="AE75" i="2"/>
  <c r="K75" i="2"/>
  <c r="V75" i="2" s="1"/>
  <c r="AF75" i="2"/>
  <c r="AH75" i="2" s="1"/>
  <c r="M75" i="2"/>
  <c r="J76" i="2"/>
  <c r="I75" i="2"/>
  <c r="P74" i="3"/>
  <c r="R74" i="3" s="1"/>
  <c r="Y73" i="3"/>
  <c r="Q72" i="3"/>
  <c r="AA72" i="3"/>
  <c r="O74" i="2"/>
  <c r="Q72" i="2"/>
  <c r="AA72" i="2"/>
  <c r="Y74" i="2"/>
  <c r="X75" i="2"/>
  <c r="P75" i="2"/>
  <c r="R75" i="2" s="1"/>
  <c r="AH74" i="2"/>
  <c r="AF74" i="3"/>
  <c r="J75" i="3"/>
  <c r="K74" i="3"/>
  <c r="N74" i="3" s="1"/>
  <c r="L74" i="3"/>
  <c r="X74" i="3" s="1"/>
  <c r="M74" i="3"/>
  <c r="AE74" i="3"/>
  <c r="I74" i="3"/>
  <c r="Q73" i="2"/>
  <c r="AA73" i="2"/>
  <c r="AG74" i="3" l="1"/>
  <c r="V74" i="3"/>
  <c r="O74" i="3"/>
  <c r="P76" i="2"/>
  <c r="R76" i="2" s="1"/>
  <c r="Y75" i="2"/>
  <c r="V76" i="2"/>
  <c r="N76" i="2"/>
  <c r="X76" i="2"/>
  <c r="AG75" i="2"/>
  <c r="AF75" i="3"/>
  <c r="J76" i="3"/>
  <c r="K75" i="3"/>
  <c r="V75" i="3" s="1"/>
  <c r="L75" i="3"/>
  <c r="X75" i="3" s="1"/>
  <c r="M75" i="3"/>
  <c r="AE75" i="3"/>
  <c r="AG75" i="3" s="1"/>
  <c r="I75" i="3"/>
  <c r="N75" i="2"/>
  <c r="U73" i="3"/>
  <c r="U74" i="2"/>
  <c r="P75" i="3"/>
  <c r="R75" i="3" s="1"/>
  <c r="U74" i="3" s="1"/>
  <c r="Y74" i="3"/>
  <c r="Q74" i="2"/>
  <c r="AA74" i="2"/>
  <c r="AH74" i="3"/>
  <c r="L76" i="2"/>
  <c r="AE76" i="2"/>
  <c r="K76" i="2"/>
  <c r="M76" i="2"/>
  <c r="AF76" i="2"/>
  <c r="AH76" i="2" s="1"/>
  <c r="J77" i="2"/>
  <c r="I76" i="2"/>
  <c r="Q73" i="3"/>
  <c r="AA73" i="3"/>
  <c r="AF76" i="3" l="1"/>
  <c r="J77" i="3"/>
  <c r="K76" i="3"/>
  <c r="V76" i="3" s="1"/>
  <c r="L76" i="3"/>
  <c r="X76" i="3" s="1"/>
  <c r="M76" i="3"/>
  <c r="AE76" i="3"/>
  <c r="AG76" i="3" s="1"/>
  <c r="I76" i="3"/>
  <c r="O76" i="2"/>
  <c r="V77" i="2"/>
  <c r="P77" i="2"/>
  <c r="R77" i="2" s="1"/>
  <c r="Y76" i="2"/>
  <c r="AG76" i="2"/>
  <c r="N75" i="3"/>
  <c r="N76" i="3" s="1"/>
  <c r="O75" i="2"/>
  <c r="Q74" i="3"/>
  <c r="AA74" i="3"/>
  <c r="P76" i="3"/>
  <c r="R76" i="3" s="1"/>
  <c r="U75" i="3" s="1"/>
  <c r="Y75" i="3"/>
  <c r="L77" i="2"/>
  <c r="X77" i="2" s="1"/>
  <c r="M77" i="2"/>
  <c r="J78" i="2"/>
  <c r="K77" i="2"/>
  <c r="N77" i="2" s="1"/>
  <c r="AF77" i="2"/>
  <c r="AE77" i="2"/>
  <c r="AG77" i="2" s="1"/>
  <c r="I77" i="2"/>
  <c r="AH75" i="3"/>
  <c r="U75" i="2"/>
  <c r="O77" i="2" l="1"/>
  <c r="AA75" i="2"/>
  <c r="Q75" i="2"/>
  <c r="AF77" i="3"/>
  <c r="J78" i="3"/>
  <c r="K77" i="3"/>
  <c r="V77" i="3" s="1"/>
  <c r="L77" i="3"/>
  <c r="X77" i="3" s="1"/>
  <c r="M77" i="3"/>
  <c r="AE77" i="3"/>
  <c r="I77" i="3"/>
  <c r="O76" i="3"/>
  <c r="AH77" i="2"/>
  <c r="Q76" i="2"/>
  <c r="AA76" i="2"/>
  <c r="AH76" i="3"/>
  <c r="P77" i="3"/>
  <c r="R77" i="3" s="1"/>
  <c r="Y76" i="3"/>
  <c r="O75" i="3"/>
  <c r="J79" i="2"/>
  <c r="L78" i="2"/>
  <c r="X78" i="2" s="1"/>
  <c r="M78" i="2"/>
  <c r="AE78" i="2"/>
  <c r="AF78" i="2"/>
  <c r="K78" i="2"/>
  <c r="I78" i="2"/>
  <c r="N78" i="2"/>
  <c r="V78" i="2"/>
  <c r="Y77" i="2"/>
  <c r="P78" i="2"/>
  <c r="R78" i="2" s="1"/>
  <c r="U77" i="2" s="1"/>
  <c r="U76" i="2"/>
  <c r="AH77" i="3" l="1"/>
  <c r="N77" i="3"/>
  <c r="AG77" i="3"/>
  <c r="P78" i="3"/>
  <c r="R78" i="3" s="1"/>
  <c r="Y77" i="3"/>
  <c r="J80" i="2"/>
  <c r="K79" i="2"/>
  <c r="V79" i="2" s="1"/>
  <c r="L79" i="2"/>
  <c r="X79" i="2" s="1"/>
  <c r="M79" i="2"/>
  <c r="AE79" i="2"/>
  <c r="AG79" i="2" s="1"/>
  <c r="AF79" i="2"/>
  <c r="AH79" i="2" s="1"/>
  <c r="I79" i="2"/>
  <c r="Q76" i="3"/>
  <c r="AA76" i="3"/>
  <c r="Q75" i="3"/>
  <c r="AA75" i="3"/>
  <c r="O78" i="2"/>
  <c r="O77" i="3"/>
  <c r="AH78" i="2"/>
  <c r="AG78" i="2"/>
  <c r="U76" i="3"/>
  <c r="Y78" i="2"/>
  <c r="N79" i="2"/>
  <c r="P79" i="2"/>
  <c r="R79" i="2" s="1"/>
  <c r="U78" i="2" s="1"/>
  <c r="AF78" i="3"/>
  <c r="J79" i="3"/>
  <c r="K78" i="3"/>
  <c r="V78" i="3" s="1"/>
  <c r="L78" i="3"/>
  <c r="X78" i="3" s="1"/>
  <c r="M78" i="3"/>
  <c r="AE78" i="3"/>
  <c r="I78" i="3"/>
  <c r="Q77" i="2"/>
  <c r="AA77" i="2"/>
  <c r="AH78" i="3" l="1"/>
  <c r="AF79" i="3"/>
  <c r="J80" i="3"/>
  <c r="K79" i="3"/>
  <c r="V79" i="3" s="1"/>
  <c r="L79" i="3"/>
  <c r="X79" i="3" s="1"/>
  <c r="M79" i="3"/>
  <c r="AE79" i="3"/>
  <c r="AG79" i="3" s="1"/>
  <c r="I79" i="3"/>
  <c r="N78" i="3"/>
  <c r="P80" i="2"/>
  <c r="R80" i="2" s="1"/>
  <c r="V80" i="2"/>
  <c r="Y79" i="2"/>
  <c r="N80" i="2"/>
  <c r="AG78" i="3"/>
  <c r="O79" i="2"/>
  <c r="Q77" i="3"/>
  <c r="AA77" i="3"/>
  <c r="P79" i="3"/>
  <c r="R79" i="3" s="1"/>
  <c r="Y78" i="3"/>
  <c r="Q78" i="2"/>
  <c r="AA78" i="2"/>
  <c r="J81" i="2"/>
  <c r="K80" i="2"/>
  <c r="AE80" i="2"/>
  <c r="AG80" i="2" s="1"/>
  <c r="AF80" i="2"/>
  <c r="L80" i="2"/>
  <c r="X80" i="2" s="1"/>
  <c r="M80" i="2"/>
  <c r="I80" i="2"/>
  <c r="U79" i="2"/>
  <c r="U77" i="3"/>
  <c r="P80" i="3" l="1"/>
  <c r="R80" i="3" s="1"/>
  <c r="Y79" i="3"/>
  <c r="Y80" i="2"/>
  <c r="P81" i="2"/>
  <c r="R81" i="2" s="1"/>
  <c r="U80" i="2" s="1"/>
  <c r="O80" i="2"/>
  <c r="AH80" i="2"/>
  <c r="Q79" i="2"/>
  <c r="AA79" i="2"/>
  <c r="N79" i="3"/>
  <c r="AF80" i="3"/>
  <c r="J81" i="3"/>
  <c r="K80" i="3"/>
  <c r="L80" i="3"/>
  <c r="X80" i="3" s="1"/>
  <c r="M80" i="3"/>
  <c r="AE80" i="3"/>
  <c r="I80" i="3"/>
  <c r="AH79" i="3"/>
  <c r="J82" i="2"/>
  <c r="K81" i="2"/>
  <c r="V81" i="2" s="1"/>
  <c r="L81" i="2"/>
  <c r="X81" i="2" s="1"/>
  <c r="M81" i="2"/>
  <c r="AE81" i="2"/>
  <c r="AF81" i="2"/>
  <c r="I81" i="2"/>
  <c r="U78" i="3"/>
  <c r="O78" i="3"/>
  <c r="N80" i="3" l="1"/>
  <c r="O80" i="3" s="1"/>
  <c r="V80" i="3"/>
  <c r="Q78" i="3"/>
  <c r="AA78" i="3"/>
  <c r="J83" i="2"/>
  <c r="K82" i="2"/>
  <c r="AF82" i="2"/>
  <c r="AE82" i="2"/>
  <c r="AG82" i="2" s="1"/>
  <c r="L82" i="2"/>
  <c r="M82" i="2"/>
  <c r="I82" i="2"/>
  <c r="X82" i="2"/>
  <c r="P82" i="2"/>
  <c r="R82" i="2" s="1"/>
  <c r="Y81" i="2"/>
  <c r="V82" i="2"/>
  <c r="AH80" i="3"/>
  <c r="Q80" i="2"/>
  <c r="AA80" i="2"/>
  <c r="AF81" i="3"/>
  <c r="J82" i="3"/>
  <c r="K81" i="3"/>
  <c r="N81" i="3" s="1"/>
  <c r="L81" i="3"/>
  <c r="X81" i="3" s="1"/>
  <c r="M81" i="3"/>
  <c r="AE81" i="3"/>
  <c r="AG81" i="3" s="1"/>
  <c r="I81" i="3"/>
  <c r="O79" i="3"/>
  <c r="AH81" i="2"/>
  <c r="AG80" i="3"/>
  <c r="N81" i="2"/>
  <c r="AG81" i="2"/>
  <c r="P81" i="3"/>
  <c r="R81" i="3" s="1"/>
  <c r="Y80" i="3"/>
  <c r="U79" i="3"/>
  <c r="V81" i="3" l="1"/>
  <c r="K83" i="2"/>
  <c r="L83" i="2"/>
  <c r="M83" i="2"/>
  <c r="AF83" i="2"/>
  <c r="AH83" i="2" s="1"/>
  <c r="AE83" i="2"/>
  <c r="AG83" i="2" s="1"/>
  <c r="J84" i="2"/>
  <c r="I83" i="2"/>
  <c r="Y82" i="2"/>
  <c r="V83" i="2"/>
  <c r="X83" i="2"/>
  <c r="P83" i="2"/>
  <c r="R83" i="2" s="1"/>
  <c r="Q79" i="3"/>
  <c r="AA79" i="3"/>
  <c r="AA80" i="3" s="1"/>
  <c r="O81" i="3"/>
  <c r="U80" i="3"/>
  <c r="P82" i="3"/>
  <c r="R82" i="3" s="1"/>
  <c r="Y81" i="3"/>
  <c r="U81" i="2"/>
  <c r="AF82" i="3"/>
  <c r="J83" i="3"/>
  <c r="K82" i="3"/>
  <c r="N82" i="3" s="1"/>
  <c r="L82" i="3"/>
  <c r="X82" i="3" s="1"/>
  <c r="M82" i="3"/>
  <c r="AE82" i="3"/>
  <c r="I82" i="3"/>
  <c r="AH82" i="2"/>
  <c r="O81" i="2"/>
  <c r="AH81" i="3"/>
  <c r="N82" i="2"/>
  <c r="Q80" i="3"/>
  <c r="O82" i="3" l="1"/>
  <c r="L84" i="2"/>
  <c r="J85" i="2"/>
  <c r="M84" i="2"/>
  <c r="AF84" i="2"/>
  <c r="AH84" i="2" s="1"/>
  <c r="K84" i="2"/>
  <c r="V84" i="2" s="1"/>
  <c r="AE84" i="2"/>
  <c r="I84" i="2"/>
  <c r="O82" i="2"/>
  <c r="AF83" i="3"/>
  <c r="J84" i="3"/>
  <c r="K83" i="3"/>
  <c r="N83" i="3" s="1"/>
  <c r="L83" i="3"/>
  <c r="X83" i="3" s="1"/>
  <c r="M83" i="3"/>
  <c r="AE83" i="3"/>
  <c r="I83" i="3"/>
  <c r="P84" i="2"/>
  <c r="R84" i="2" s="1"/>
  <c r="X84" i="2"/>
  <c r="Y83" i="2"/>
  <c r="U82" i="2"/>
  <c r="Q81" i="3"/>
  <c r="AA81" i="3"/>
  <c r="AH82" i="3"/>
  <c r="V82" i="3"/>
  <c r="Q81" i="2"/>
  <c r="AA81" i="2"/>
  <c r="N83" i="2"/>
  <c r="AG82" i="3"/>
  <c r="P83" i="3"/>
  <c r="R83" i="3" s="1"/>
  <c r="Y82" i="3"/>
  <c r="U81" i="3"/>
  <c r="V83" i="3" l="1"/>
  <c r="O83" i="3"/>
  <c r="N85" i="2"/>
  <c r="V85" i="2"/>
  <c r="X85" i="2"/>
  <c r="P85" i="2"/>
  <c r="R85" i="2" s="1"/>
  <c r="Y84" i="2"/>
  <c r="AH83" i="3"/>
  <c r="K85" i="2"/>
  <c r="L85" i="2"/>
  <c r="J86" i="2"/>
  <c r="M85" i="2"/>
  <c r="AE85" i="2"/>
  <c r="AG85" i="2" s="1"/>
  <c r="AF85" i="2"/>
  <c r="AH85" i="2" s="1"/>
  <c r="I85" i="2"/>
  <c r="AF84" i="3"/>
  <c r="K84" i="3"/>
  <c r="N84" i="3" s="1"/>
  <c r="L84" i="3"/>
  <c r="J85" i="3"/>
  <c r="M84" i="3"/>
  <c r="AE84" i="3"/>
  <c r="AG84" i="3" s="1"/>
  <c r="I84" i="3"/>
  <c r="N84" i="2"/>
  <c r="Q82" i="2"/>
  <c r="AA82" i="2"/>
  <c r="U82" i="3"/>
  <c r="AG83" i="3"/>
  <c r="O83" i="2"/>
  <c r="U83" i="2"/>
  <c r="P84" i="3"/>
  <c r="R84" i="3" s="1"/>
  <c r="U83" i="3" s="1"/>
  <c r="X84" i="3"/>
  <c r="Y83" i="3"/>
  <c r="AG84" i="2"/>
  <c r="Q82" i="3"/>
  <c r="AA82" i="3"/>
  <c r="V84" i="3" l="1"/>
  <c r="O84" i="2"/>
  <c r="O84" i="3"/>
  <c r="AE85" i="3"/>
  <c r="AF85" i="3"/>
  <c r="K85" i="3"/>
  <c r="N85" i="3" s="1"/>
  <c r="L85" i="3"/>
  <c r="X85" i="3" s="1"/>
  <c r="M85" i="3"/>
  <c r="J86" i="3"/>
  <c r="I85" i="3"/>
  <c r="P86" i="2"/>
  <c r="R86" i="2" s="1"/>
  <c r="U85" i="2" s="1"/>
  <c r="X86" i="2"/>
  <c r="Y85" i="2"/>
  <c r="Y84" i="3"/>
  <c r="P85" i="3"/>
  <c r="R85" i="3" s="1"/>
  <c r="U84" i="3" s="1"/>
  <c r="AF86" i="2"/>
  <c r="AH86" i="2" s="1"/>
  <c r="L86" i="2"/>
  <c r="J87" i="2"/>
  <c r="K86" i="2"/>
  <c r="V86" i="2" s="1"/>
  <c r="M86" i="2"/>
  <c r="AE86" i="2"/>
  <c r="AG86" i="2" s="1"/>
  <c r="I86" i="2"/>
  <c r="AD85" i="2"/>
  <c r="O85" i="2"/>
  <c r="U84" i="2"/>
  <c r="Q83" i="2"/>
  <c r="AA83" i="2"/>
  <c r="AH84" i="3"/>
  <c r="Q83" i="3"/>
  <c r="AA83" i="3"/>
  <c r="V85" i="3" l="1"/>
  <c r="AH85" i="3"/>
  <c r="AG85" i="3"/>
  <c r="Z85" i="2"/>
  <c r="AA85" i="2"/>
  <c r="AB85" i="2"/>
  <c r="Q85" i="2"/>
  <c r="P87" i="2"/>
  <c r="R87" i="2" s="1"/>
  <c r="Y86" i="2"/>
  <c r="L86" i="3"/>
  <c r="X86" i="3" s="1"/>
  <c r="J87" i="3"/>
  <c r="M86" i="3"/>
  <c r="AE86" i="3"/>
  <c r="AF86" i="3"/>
  <c r="AH86" i="3" s="1"/>
  <c r="K86" i="3"/>
  <c r="N86" i="3" s="1"/>
  <c r="I86" i="3"/>
  <c r="Y85" i="3"/>
  <c r="P86" i="3"/>
  <c r="R86" i="3" s="1"/>
  <c r="Q84" i="3"/>
  <c r="AA84" i="3"/>
  <c r="AF87" i="2"/>
  <c r="M87" i="2"/>
  <c r="J88" i="2"/>
  <c r="K87" i="2"/>
  <c r="N87" i="2" s="1"/>
  <c r="L87" i="2"/>
  <c r="X87" i="2" s="1"/>
  <c r="AE87" i="2"/>
  <c r="I87" i="2"/>
  <c r="N86" i="2"/>
  <c r="AA84" i="2"/>
  <c r="Q84" i="2"/>
  <c r="Z84" i="2"/>
  <c r="U86" i="2"/>
  <c r="O85" i="3"/>
  <c r="AD87" i="2" l="1"/>
  <c r="O87" i="2"/>
  <c r="O86" i="3"/>
  <c r="V87" i="2"/>
  <c r="V88" i="2" s="1"/>
  <c r="L88" i="2"/>
  <c r="AE88" i="2"/>
  <c r="AF88" i="2"/>
  <c r="AH88" i="2" s="1"/>
  <c r="K88" i="2"/>
  <c r="M88" i="2"/>
  <c r="J89" i="2"/>
  <c r="I88" i="2"/>
  <c r="AH87" i="2"/>
  <c r="K87" i="3"/>
  <c r="N87" i="3" s="1"/>
  <c r="L87" i="3"/>
  <c r="X87" i="3" s="1"/>
  <c r="J88" i="3"/>
  <c r="M87" i="3"/>
  <c r="AE87" i="3"/>
  <c r="AF87" i="3"/>
  <c r="I87" i="3"/>
  <c r="AD84" i="2"/>
  <c r="Z83" i="2"/>
  <c r="AG86" i="3"/>
  <c r="N88" i="2"/>
  <c r="Y87" i="2"/>
  <c r="X88" i="2"/>
  <c r="P88" i="2"/>
  <c r="R88" i="2" s="1"/>
  <c r="U87" i="2" s="1"/>
  <c r="V86" i="3"/>
  <c r="Q85" i="3"/>
  <c r="AA85" i="3"/>
  <c r="U85" i="3"/>
  <c r="Y86" i="3"/>
  <c r="P87" i="3"/>
  <c r="R87" i="3" s="1"/>
  <c r="U86" i="3" s="1"/>
  <c r="AB84" i="2"/>
  <c r="AB83" i="2" s="1"/>
  <c r="AB82" i="2" s="1"/>
  <c r="AB81" i="2" s="1"/>
  <c r="AB80" i="2" s="1"/>
  <c r="AB79" i="2" s="1"/>
  <c r="AB78" i="2" s="1"/>
  <c r="AB77" i="2" s="1"/>
  <c r="AB76" i="2" s="1"/>
  <c r="AB75" i="2" s="1"/>
  <c r="AB74" i="2" s="1"/>
  <c r="AB73" i="2" s="1"/>
  <c r="AB72" i="2" s="1"/>
  <c r="AB71" i="2" s="1"/>
  <c r="AB70" i="2" s="1"/>
  <c r="AB69" i="2" s="1"/>
  <c r="AB68" i="2" s="1"/>
  <c r="AB67" i="2" s="1"/>
  <c r="AB66" i="2" s="1"/>
  <c r="AB65" i="2" s="1"/>
  <c r="AB64" i="2" s="1"/>
  <c r="AB63" i="2" s="1"/>
  <c r="AB62" i="2" s="1"/>
  <c r="AB61" i="2" s="1"/>
  <c r="AB60" i="2" s="1"/>
  <c r="AB59" i="2" s="1"/>
  <c r="AB58" i="2" s="1"/>
  <c r="AB57" i="2" s="1"/>
  <c r="AB56" i="2" s="1"/>
  <c r="O86" i="2"/>
  <c r="AD86" i="2"/>
  <c r="AG87" i="2"/>
  <c r="V87" i="3" l="1"/>
  <c r="AG87" i="3"/>
  <c r="AH87" i="3"/>
  <c r="L89" i="2"/>
  <c r="J90" i="2"/>
  <c r="K89" i="2"/>
  <c r="V89" i="2" s="1"/>
  <c r="AE89" i="2"/>
  <c r="AG89" i="2" s="1"/>
  <c r="AF89" i="2"/>
  <c r="AH89" i="2" s="1"/>
  <c r="M89" i="2"/>
  <c r="I89" i="2"/>
  <c r="P89" i="2"/>
  <c r="R89" i="2" s="1"/>
  <c r="Y88" i="2"/>
  <c r="X89" i="2"/>
  <c r="N89" i="2"/>
  <c r="Q86" i="3"/>
  <c r="AA86" i="3"/>
  <c r="Z86" i="2"/>
  <c r="AB86" i="2"/>
  <c r="Q86" i="2"/>
  <c r="AA86" i="2"/>
  <c r="P88" i="3"/>
  <c r="R88" i="3" s="1"/>
  <c r="X88" i="3"/>
  <c r="Y87" i="3"/>
  <c r="AF88" i="3"/>
  <c r="K88" i="3"/>
  <c r="L88" i="3"/>
  <c r="J89" i="3"/>
  <c r="M88" i="3"/>
  <c r="AE88" i="3"/>
  <c r="AG88" i="3" s="1"/>
  <c r="I88" i="3"/>
  <c r="Z87" i="2"/>
  <c r="AA87" i="2"/>
  <c r="AB87" i="2"/>
  <c r="Q87" i="2"/>
  <c r="O87" i="3"/>
  <c r="AD88" i="2"/>
  <c r="O88" i="2"/>
  <c r="AG88" i="2"/>
  <c r="Z82" i="2"/>
  <c r="AD83" i="2"/>
  <c r="V88" i="3" l="1"/>
  <c r="N88" i="3"/>
  <c r="Y89" i="2"/>
  <c r="P90" i="2"/>
  <c r="R90" i="2" s="1"/>
  <c r="AA87" i="3"/>
  <c r="Q87" i="3"/>
  <c r="U88" i="2"/>
  <c r="AD89" i="2"/>
  <c r="O89" i="2"/>
  <c r="U87" i="3"/>
  <c r="AH88" i="3"/>
  <c r="M90" i="2"/>
  <c r="AE90" i="2"/>
  <c r="K90" i="2"/>
  <c r="V90" i="2" s="1"/>
  <c r="AF90" i="2"/>
  <c r="L90" i="2"/>
  <c r="X90" i="2" s="1"/>
  <c r="J91" i="2"/>
  <c r="I90" i="2"/>
  <c r="Y88" i="3"/>
  <c r="P89" i="3"/>
  <c r="R89" i="3" s="1"/>
  <c r="U88" i="3" s="1"/>
  <c r="AE89" i="3"/>
  <c r="AF89" i="3"/>
  <c r="K89" i="3"/>
  <c r="L89" i="3"/>
  <c r="X89" i="3" s="1"/>
  <c r="M89" i="3"/>
  <c r="J90" i="3"/>
  <c r="I89" i="3"/>
  <c r="Z81" i="2"/>
  <c r="AD82" i="2"/>
  <c r="AB88" i="2"/>
  <c r="Z88" i="2"/>
  <c r="AA88" i="2"/>
  <c r="Q88" i="2"/>
  <c r="N89" i="3" l="1"/>
  <c r="AH89" i="3"/>
  <c r="O88" i="3"/>
  <c r="V89" i="3"/>
  <c r="AG89" i="3"/>
  <c r="AF91" i="2"/>
  <c r="J92" i="2"/>
  <c r="M91" i="2"/>
  <c r="K91" i="2"/>
  <c r="V91" i="2" s="1"/>
  <c r="AE91" i="2"/>
  <c r="AG91" i="2" s="1"/>
  <c r="L91" i="2"/>
  <c r="X91" i="2" s="1"/>
  <c r="I91" i="2"/>
  <c r="N90" i="2"/>
  <c r="AG90" i="2"/>
  <c r="AH90" i="2"/>
  <c r="Y89" i="3"/>
  <c r="P90" i="3"/>
  <c r="R90" i="3" s="1"/>
  <c r="AB89" i="2"/>
  <c r="Z89" i="2"/>
  <c r="Q89" i="2"/>
  <c r="AA89" i="2"/>
  <c r="L90" i="3"/>
  <c r="X90" i="3" s="1"/>
  <c r="J91" i="3"/>
  <c r="M90" i="3"/>
  <c r="AE90" i="3"/>
  <c r="AF90" i="3"/>
  <c r="K90" i="3"/>
  <c r="I90" i="3"/>
  <c r="Z80" i="2"/>
  <c r="AD81" i="2"/>
  <c r="P91" i="2"/>
  <c r="R91" i="2" s="1"/>
  <c r="Y90" i="2"/>
  <c r="U89" i="2"/>
  <c r="AH90" i="3" l="1"/>
  <c r="O89" i="3"/>
  <c r="AA88" i="3"/>
  <c r="N90" i="3"/>
  <c r="Q88" i="3"/>
  <c r="AE92" i="2"/>
  <c r="K92" i="2"/>
  <c r="N92" i="2" s="1"/>
  <c r="AF92" i="2"/>
  <c r="AH92" i="2" s="1"/>
  <c r="L92" i="2"/>
  <c r="X92" i="2" s="1"/>
  <c r="J93" i="2"/>
  <c r="M92" i="2"/>
  <c r="I92" i="2"/>
  <c r="P91" i="3"/>
  <c r="R91" i="3" s="1"/>
  <c r="Y90" i="3"/>
  <c r="AH91" i="2"/>
  <c r="N91" i="2"/>
  <c r="P92" i="2"/>
  <c r="R92" i="2" s="1"/>
  <c r="Y91" i="2"/>
  <c r="U89" i="3"/>
  <c r="K91" i="3"/>
  <c r="L91" i="3"/>
  <c r="X91" i="3" s="1"/>
  <c r="J92" i="3"/>
  <c r="M91" i="3"/>
  <c r="AF91" i="3"/>
  <c r="AE91" i="3"/>
  <c r="I91" i="3"/>
  <c r="V90" i="3"/>
  <c r="Z79" i="2"/>
  <c r="AD80" i="2"/>
  <c r="Q89" i="3"/>
  <c r="AA89" i="3"/>
  <c r="AG90" i="3"/>
  <c r="U91" i="2"/>
  <c r="U90" i="2"/>
  <c r="AD90" i="2"/>
  <c r="O90" i="2"/>
  <c r="O90" i="3" l="1"/>
  <c r="AH91" i="3"/>
  <c r="N91" i="3"/>
  <c r="V91" i="3"/>
  <c r="AD92" i="2"/>
  <c r="O92" i="2"/>
  <c r="L93" i="2"/>
  <c r="X93" i="2" s="1"/>
  <c r="J94" i="2"/>
  <c r="K93" i="2"/>
  <c r="N93" i="2" s="1"/>
  <c r="AE93" i="2"/>
  <c r="AG93" i="2" s="1"/>
  <c r="M93" i="2"/>
  <c r="AF93" i="2"/>
  <c r="I93" i="2"/>
  <c r="AG92" i="2"/>
  <c r="U91" i="3"/>
  <c r="U92" i="2"/>
  <c r="U90" i="3"/>
  <c r="AD79" i="2"/>
  <c r="Z78" i="2"/>
  <c r="AG91" i="3"/>
  <c r="P92" i="3"/>
  <c r="R92" i="3" s="1"/>
  <c r="Y91" i="3"/>
  <c r="V92" i="2"/>
  <c r="V93" i="2" s="1"/>
  <c r="Z90" i="2"/>
  <c r="AA90" i="2"/>
  <c r="AB90" i="2"/>
  <c r="Q90" i="2"/>
  <c r="AF92" i="3"/>
  <c r="K92" i="3"/>
  <c r="V92" i="3" s="1"/>
  <c r="L92" i="3"/>
  <c r="X92" i="3" s="1"/>
  <c r="J93" i="3"/>
  <c r="M92" i="3"/>
  <c r="AE92" i="3"/>
  <c r="I92" i="3"/>
  <c r="Q90" i="3"/>
  <c r="AA90" i="3"/>
  <c r="O91" i="2"/>
  <c r="AD91" i="2"/>
  <c r="Y92" i="2"/>
  <c r="P93" i="2"/>
  <c r="R93" i="2" s="1"/>
  <c r="O91" i="3" l="1"/>
  <c r="Q91" i="3" s="1"/>
  <c r="O93" i="2"/>
  <c r="K94" i="2"/>
  <c r="L94" i="2"/>
  <c r="AE94" i="2"/>
  <c r="AG94" i="2" s="1"/>
  <c r="M94" i="2"/>
  <c r="AF94" i="2"/>
  <c r="AH94" i="2" s="1"/>
  <c r="J95" i="2"/>
  <c r="I94" i="2"/>
  <c r="AE93" i="3"/>
  <c r="AF93" i="3"/>
  <c r="K93" i="3"/>
  <c r="L93" i="3"/>
  <c r="M93" i="3"/>
  <c r="J94" i="3"/>
  <c r="I93" i="3"/>
  <c r="AA91" i="3"/>
  <c r="N92" i="3"/>
  <c r="U93" i="2"/>
  <c r="U92" i="3"/>
  <c r="AG92" i="3"/>
  <c r="AH93" i="2"/>
  <c r="Z92" i="2"/>
  <c r="Q92" i="2"/>
  <c r="AA92" i="2"/>
  <c r="AB92" i="2"/>
  <c r="Z91" i="2"/>
  <c r="Q91" i="2"/>
  <c r="AA91" i="2"/>
  <c r="AB91" i="2"/>
  <c r="AH92" i="3"/>
  <c r="Y92" i="3"/>
  <c r="P93" i="3"/>
  <c r="R93" i="3" s="1"/>
  <c r="X93" i="3"/>
  <c r="AD78" i="2"/>
  <c r="Z77" i="2"/>
  <c r="Y93" i="2"/>
  <c r="V94" i="2"/>
  <c r="P94" i="2"/>
  <c r="R94" i="2" s="1"/>
  <c r="X94" i="2"/>
  <c r="N94" i="2"/>
  <c r="N93" i="3" l="1"/>
  <c r="O93" i="3"/>
  <c r="M95" i="2"/>
  <c r="AE95" i="2"/>
  <c r="AF95" i="2"/>
  <c r="J96" i="2"/>
  <c r="K95" i="2"/>
  <c r="V95" i="2" s="1"/>
  <c r="L95" i="2"/>
  <c r="X95" i="2" s="1"/>
  <c r="I95" i="2"/>
  <c r="Y94" i="2"/>
  <c r="P95" i="2"/>
  <c r="R95" i="2" s="1"/>
  <c r="L94" i="3"/>
  <c r="X94" i="3" s="1"/>
  <c r="J95" i="3"/>
  <c r="M94" i="3"/>
  <c r="AE94" i="3"/>
  <c r="AF94" i="3"/>
  <c r="K94" i="3"/>
  <c r="N94" i="3" s="1"/>
  <c r="I94" i="3"/>
  <c r="Y93" i="3"/>
  <c r="P94" i="3"/>
  <c r="R94" i="3" s="1"/>
  <c r="U93" i="3" s="1"/>
  <c r="O92" i="3"/>
  <c r="V93" i="3"/>
  <c r="AG93" i="3"/>
  <c r="O94" i="2"/>
  <c r="AH93" i="3"/>
  <c r="AD77" i="2"/>
  <c r="Z76" i="2"/>
  <c r="Q93" i="2"/>
  <c r="AA93" i="2"/>
  <c r="V94" i="3" l="1"/>
  <c r="Q92" i="3"/>
  <c r="AA92" i="3"/>
  <c r="AA93" i="3" s="1"/>
  <c r="AE96" i="2"/>
  <c r="K96" i="2"/>
  <c r="V96" i="2" s="1"/>
  <c r="L96" i="2"/>
  <c r="M96" i="2"/>
  <c r="J97" i="2"/>
  <c r="AF96" i="2"/>
  <c r="AH96" i="2" s="1"/>
  <c r="I96" i="2"/>
  <c r="K95" i="3"/>
  <c r="V95" i="3" s="1"/>
  <c r="L95" i="3"/>
  <c r="X95" i="3" s="1"/>
  <c r="J96" i="3"/>
  <c r="M95" i="3"/>
  <c r="AE95" i="3"/>
  <c r="AF95" i="3"/>
  <c r="I95" i="3"/>
  <c r="AH95" i="2"/>
  <c r="AD76" i="2"/>
  <c r="Z75" i="2"/>
  <c r="AG95" i="2"/>
  <c r="O94" i="3"/>
  <c r="AH94" i="3"/>
  <c r="N95" i="2"/>
  <c r="Y95" i="2"/>
  <c r="X96" i="2"/>
  <c r="P96" i="2"/>
  <c r="R96" i="2" s="1"/>
  <c r="U94" i="2"/>
  <c r="AA94" i="2"/>
  <c r="Q94" i="2"/>
  <c r="AG94" i="3"/>
  <c r="Q93" i="3"/>
  <c r="P95" i="3"/>
  <c r="R95" i="3" s="1"/>
  <c r="Y94" i="3"/>
  <c r="U95" i="2" l="1"/>
  <c r="AF96" i="3"/>
  <c r="K96" i="3"/>
  <c r="V96" i="3" s="1"/>
  <c r="L96" i="3"/>
  <c r="X96" i="3" s="1"/>
  <c r="J97" i="3"/>
  <c r="M96" i="3"/>
  <c r="AE96" i="3"/>
  <c r="I96" i="3"/>
  <c r="N95" i="3"/>
  <c r="U94" i="3"/>
  <c r="AH95" i="3"/>
  <c r="M97" i="2"/>
  <c r="J98" i="2"/>
  <c r="L97" i="2"/>
  <c r="AE97" i="2"/>
  <c r="AF97" i="2"/>
  <c r="AH97" i="2" s="1"/>
  <c r="K97" i="2"/>
  <c r="V97" i="2" s="1"/>
  <c r="I97" i="2"/>
  <c r="AG96" i="2"/>
  <c r="O95" i="2"/>
  <c r="AA94" i="3"/>
  <c r="Q94" i="3"/>
  <c r="AG95" i="3"/>
  <c r="P97" i="2"/>
  <c r="R97" i="2" s="1"/>
  <c r="Y96" i="2"/>
  <c r="N97" i="2"/>
  <c r="X97" i="2"/>
  <c r="Z74" i="2"/>
  <c r="AD75" i="2"/>
  <c r="N96" i="2"/>
  <c r="P96" i="3"/>
  <c r="R96" i="3" s="1"/>
  <c r="U95" i="3" s="1"/>
  <c r="Y95" i="3"/>
  <c r="N96" i="3" l="1"/>
  <c r="Y96" i="3"/>
  <c r="P97" i="3"/>
  <c r="R97" i="3" s="1"/>
  <c r="U96" i="3" s="1"/>
  <c r="Q95" i="2"/>
  <c r="AA95" i="2"/>
  <c r="AE97" i="3"/>
  <c r="AF97" i="3"/>
  <c r="K97" i="3"/>
  <c r="N97" i="3" s="1"/>
  <c r="L97" i="3"/>
  <c r="X97" i="3" s="1"/>
  <c r="M97" i="3"/>
  <c r="J98" i="3"/>
  <c r="I97" i="3"/>
  <c r="O96" i="2"/>
  <c r="AH96" i="3"/>
  <c r="O96" i="3"/>
  <c r="K98" i="2"/>
  <c r="V98" i="2" s="1"/>
  <c r="J99" i="2"/>
  <c r="AE98" i="2"/>
  <c r="AG98" i="2" s="1"/>
  <c r="AF98" i="2"/>
  <c r="M98" i="2"/>
  <c r="L98" i="2"/>
  <c r="X98" i="2" s="1"/>
  <c r="I98" i="2"/>
  <c r="U97" i="2"/>
  <c r="O95" i="3"/>
  <c r="Y97" i="2"/>
  <c r="P98" i="2"/>
  <c r="R98" i="2" s="1"/>
  <c r="AG97" i="2"/>
  <c r="U96" i="2"/>
  <c r="O97" i="2"/>
  <c r="Z73" i="2"/>
  <c r="AD74" i="2"/>
  <c r="AG96" i="3"/>
  <c r="O97" i="3" l="1"/>
  <c r="K99" i="2"/>
  <c r="L99" i="2"/>
  <c r="X99" i="2" s="1"/>
  <c r="AF99" i="2"/>
  <c r="AH99" i="2" s="1"/>
  <c r="J100" i="2"/>
  <c r="AE99" i="2"/>
  <c r="AG99" i="2" s="1"/>
  <c r="M99" i="2"/>
  <c r="I99" i="2"/>
  <c r="Q97" i="2"/>
  <c r="AA97" i="2"/>
  <c r="AA95" i="3"/>
  <c r="AA96" i="3" s="1"/>
  <c r="Q95" i="3"/>
  <c r="Y97" i="3"/>
  <c r="P98" i="3"/>
  <c r="R98" i="3" s="1"/>
  <c r="U97" i="3" s="1"/>
  <c r="AH97" i="3"/>
  <c r="L98" i="3"/>
  <c r="X98" i="3" s="1"/>
  <c r="J99" i="3"/>
  <c r="M98" i="3"/>
  <c r="AE98" i="3"/>
  <c r="AF98" i="3"/>
  <c r="AH98" i="3" s="1"/>
  <c r="K98" i="3"/>
  <c r="N98" i="3" s="1"/>
  <c r="I98" i="3"/>
  <c r="Q96" i="3"/>
  <c r="N98" i="2"/>
  <c r="AD73" i="2"/>
  <c r="Z72" i="2"/>
  <c r="V99" i="2"/>
  <c r="Y98" i="2"/>
  <c r="P99" i="2"/>
  <c r="R99" i="2" s="1"/>
  <c r="AG97" i="3"/>
  <c r="V97" i="3"/>
  <c r="U98" i="2"/>
  <c r="AH98" i="2"/>
  <c r="Q96" i="2"/>
  <c r="AA96" i="2"/>
  <c r="V98" i="3" l="1"/>
  <c r="O98" i="3"/>
  <c r="Y99" i="2"/>
  <c r="V100" i="2"/>
  <c r="P100" i="2"/>
  <c r="R100" i="2" s="1"/>
  <c r="AE100" i="2"/>
  <c r="K100" i="2"/>
  <c r="M100" i="2"/>
  <c r="AF100" i="2"/>
  <c r="J101" i="2"/>
  <c r="L100" i="2"/>
  <c r="X100" i="2" s="1"/>
  <c r="I100" i="2"/>
  <c r="Z71" i="2"/>
  <c r="AD72" i="2"/>
  <c r="O98" i="2"/>
  <c r="Q97" i="3"/>
  <c r="AA97" i="3"/>
  <c r="AG98" i="3"/>
  <c r="P99" i="3"/>
  <c r="R99" i="3" s="1"/>
  <c r="U98" i="3" s="1"/>
  <c r="Y98" i="3"/>
  <c r="N99" i="2"/>
  <c r="N100" i="2" s="1"/>
  <c r="K99" i="3"/>
  <c r="N99" i="3" s="1"/>
  <c r="L99" i="3"/>
  <c r="X99" i="3" s="1"/>
  <c r="J100" i="3"/>
  <c r="M99" i="3"/>
  <c r="AE99" i="3"/>
  <c r="AF99" i="3"/>
  <c r="I99" i="3"/>
  <c r="AH99" i="3" l="1"/>
  <c r="O99" i="3"/>
  <c r="O100" i="2"/>
  <c r="U100" i="2"/>
  <c r="AH100" i="2"/>
  <c r="V101" i="2"/>
  <c r="N101" i="2"/>
  <c r="P101" i="2"/>
  <c r="R101" i="2" s="1"/>
  <c r="Y100" i="2"/>
  <c r="O99" i="2"/>
  <c r="M101" i="2"/>
  <c r="L101" i="2"/>
  <c r="X101" i="2" s="1"/>
  <c r="AE101" i="2"/>
  <c r="AG101" i="2" s="1"/>
  <c r="J102" i="2"/>
  <c r="AF101" i="2"/>
  <c r="K101" i="2"/>
  <c r="I101" i="2"/>
  <c r="P100" i="3"/>
  <c r="R100" i="3" s="1"/>
  <c r="U99" i="3" s="1"/>
  <c r="N100" i="3"/>
  <c r="Y99" i="3"/>
  <c r="V99" i="3"/>
  <c r="V100" i="3" s="1"/>
  <c r="AF100" i="3"/>
  <c r="K100" i="3"/>
  <c r="L100" i="3"/>
  <c r="X100" i="3" s="1"/>
  <c r="J101" i="3"/>
  <c r="M100" i="3"/>
  <c r="AE100" i="3"/>
  <c r="AG100" i="3" s="1"/>
  <c r="I100" i="3"/>
  <c r="AA98" i="2"/>
  <c r="Q98" i="2"/>
  <c r="AA98" i="3"/>
  <c r="Q98" i="3"/>
  <c r="Z70" i="2"/>
  <c r="AD71" i="2"/>
  <c r="AG99" i="3"/>
  <c r="U99" i="2"/>
  <c r="AG100" i="2"/>
  <c r="O101" i="2" l="1"/>
  <c r="Y101" i="2"/>
  <c r="V102" i="2"/>
  <c r="P102" i="2"/>
  <c r="R102" i="2" s="1"/>
  <c r="X102" i="2"/>
  <c r="O100" i="3"/>
  <c r="AH100" i="3"/>
  <c r="Q100" i="2"/>
  <c r="Y100" i="3"/>
  <c r="P101" i="3"/>
  <c r="R101" i="3" s="1"/>
  <c r="U100" i="3" s="1"/>
  <c r="AH101" i="2"/>
  <c r="AA99" i="3"/>
  <c r="Q99" i="3"/>
  <c r="AE101" i="3"/>
  <c r="AF101" i="3"/>
  <c r="K101" i="3"/>
  <c r="N101" i="3" s="1"/>
  <c r="L101" i="3"/>
  <c r="X101" i="3" s="1"/>
  <c r="M101" i="3"/>
  <c r="J102" i="3"/>
  <c r="I101" i="3"/>
  <c r="Q99" i="2"/>
  <c r="AA99" i="2"/>
  <c r="AA100" i="2" s="1"/>
  <c r="AD70" i="2"/>
  <c r="Z69" i="2"/>
  <c r="U101" i="2"/>
  <c r="K102" i="2"/>
  <c r="N102" i="2" s="1"/>
  <c r="AF102" i="2"/>
  <c r="AE102" i="2"/>
  <c r="AG102" i="2" s="1"/>
  <c r="L102" i="2"/>
  <c r="M102" i="2"/>
  <c r="J103" i="2"/>
  <c r="I102" i="2"/>
  <c r="V101" i="3" l="1"/>
  <c r="O102" i="2"/>
  <c r="L102" i="3"/>
  <c r="X102" i="3" s="1"/>
  <c r="J103" i="3"/>
  <c r="M102" i="3"/>
  <c r="AF102" i="3"/>
  <c r="AH102" i="3" s="1"/>
  <c r="K102" i="3"/>
  <c r="N102" i="3" s="1"/>
  <c r="AE102" i="3"/>
  <c r="I102" i="3"/>
  <c r="Q100" i="3"/>
  <c r="AA100" i="3"/>
  <c r="O101" i="3"/>
  <c r="P103" i="2"/>
  <c r="R103" i="2" s="1"/>
  <c r="Y102" i="2"/>
  <c r="AH101" i="3"/>
  <c r="Y101" i="3"/>
  <c r="P102" i="3"/>
  <c r="R102" i="3" s="1"/>
  <c r="M103" i="2"/>
  <c r="J104" i="2"/>
  <c r="K103" i="2"/>
  <c r="V103" i="2" s="1"/>
  <c r="AE103" i="2"/>
  <c r="AF103" i="2"/>
  <c r="L103" i="2"/>
  <c r="X103" i="2" s="1"/>
  <c r="I103" i="2"/>
  <c r="AH102" i="2"/>
  <c r="U101" i="3"/>
  <c r="AD69" i="2"/>
  <c r="Z68" i="2"/>
  <c r="AG101" i="3"/>
  <c r="Q101" i="2"/>
  <c r="AA101" i="2"/>
  <c r="O102" i="3" l="1"/>
  <c r="Y102" i="3"/>
  <c r="P103" i="3"/>
  <c r="R103" i="3" s="1"/>
  <c r="U102" i="3" s="1"/>
  <c r="K103" i="3"/>
  <c r="N103" i="3" s="1"/>
  <c r="L103" i="3"/>
  <c r="X103" i="3" s="1"/>
  <c r="J104" i="3"/>
  <c r="M103" i="3"/>
  <c r="AE103" i="3"/>
  <c r="AF103" i="3"/>
  <c r="I103" i="3"/>
  <c r="Y103" i="2"/>
  <c r="P104" i="2"/>
  <c r="R104" i="2" s="1"/>
  <c r="X104" i="2"/>
  <c r="N103" i="2"/>
  <c r="AE104" i="2"/>
  <c r="K104" i="2"/>
  <c r="V104" i="2" s="1"/>
  <c r="AF104" i="2"/>
  <c r="AH104" i="2" s="1"/>
  <c r="L104" i="2"/>
  <c r="J105" i="2"/>
  <c r="M104" i="2"/>
  <c r="I104" i="2"/>
  <c r="U103" i="2"/>
  <c r="AH103" i="2"/>
  <c r="V102" i="3"/>
  <c r="AA102" i="2"/>
  <c r="Q102" i="2"/>
  <c r="Q101" i="3"/>
  <c r="AA101" i="3"/>
  <c r="Z67" i="2"/>
  <c r="AD68" i="2"/>
  <c r="AG103" i="2"/>
  <c r="U102" i="2"/>
  <c r="AG102" i="3"/>
  <c r="AH103" i="3" l="1"/>
  <c r="AG103" i="3"/>
  <c r="V103" i="3"/>
  <c r="V104" i="3" s="1"/>
  <c r="AG104" i="2"/>
  <c r="P104" i="3"/>
  <c r="R104" i="3" s="1"/>
  <c r="Y103" i="3"/>
  <c r="O103" i="3"/>
  <c r="P105" i="2"/>
  <c r="R105" i="2" s="1"/>
  <c r="Y104" i="2"/>
  <c r="N104" i="2"/>
  <c r="AF104" i="3"/>
  <c r="L104" i="3"/>
  <c r="X104" i="3" s="1"/>
  <c r="J105" i="3"/>
  <c r="AE104" i="3"/>
  <c r="K104" i="3"/>
  <c r="N104" i="3" s="1"/>
  <c r="M104" i="3"/>
  <c r="I104" i="3"/>
  <c r="M105" i="2"/>
  <c r="AE105" i="2"/>
  <c r="AF105" i="2"/>
  <c r="K105" i="2"/>
  <c r="V105" i="2" s="1"/>
  <c r="J106" i="2"/>
  <c r="L105" i="2"/>
  <c r="X105" i="2" s="1"/>
  <c r="I105" i="2"/>
  <c r="U104" i="2"/>
  <c r="AA102" i="3"/>
  <c r="Q102" i="3"/>
  <c r="O103" i="2"/>
  <c r="Z66" i="2"/>
  <c r="AD67" i="2"/>
  <c r="O104" i="2" l="1"/>
  <c r="AD66" i="2"/>
  <c r="Z65" i="2"/>
  <c r="Y105" i="2"/>
  <c r="X106" i="2"/>
  <c r="P106" i="2"/>
  <c r="R106" i="2" s="1"/>
  <c r="O104" i="3"/>
  <c r="AG104" i="3"/>
  <c r="N105" i="2"/>
  <c r="Y104" i="3"/>
  <c r="P105" i="3"/>
  <c r="R105" i="3" s="1"/>
  <c r="U104" i="3" s="1"/>
  <c r="AE105" i="3"/>
  <c r="AF105" i="3"/>
  <c r="K105" i="3"/>
  <c r="N105" i="3" s="1"/>
  <c r="L105" i="3"/>
  <c r="X105" i="3" s="1"/>
  <c r="M105" i="3"/>
  <c r="J106" i="3"/>
  <c r="I105" i="3"/>
  <c r="AH105" i="2"/>
  <c r="U103" i="3"/>
  <c r="Q103" i="2"/>
  <c r="AA103" i="2"/>
  <c r="AE106" i="2"/>
  <c r="J107" i="2"/>
  <c r="L106" i="2"/>
  <c r="AF106" i="2"/>
  <c r="AH106" i="2" s="1"/>
  <c r="M106" i="2"/>
  <c r="K106" i="2"/>
  <c r="V106" i="2" s="1"/>
  <c r="I106" i="2"/>
  <c r="AG105" i="2"/>
  <c r="AH104" i="3"/>
  <c r="AA103" i="3"/>
  <c r="Q103" i="3"/>
  <c r="V105" i="3" l="1"/>
  <c r="N106" i="2"/>
  <c r="O105" i="3"/>
  <c r="AH105" i="3"/>
  <c r="Z64" i="2"/>
  <c r="AD65" i="2"/>
  <c r="L106" i="3"/>
  <c r="X106" i="3" s="1"/>
  <c r="J107" i="3"/>
  <c r="M106" i="3"/>
  <c r="AF106" i="3"/>
  <c r="K106" i="3"/>
  <c r="N106" i="3" s="1"/>
  <c r="AE106" i="3"/>
  <c r="I106" i="3"/>
  <c r="M107" i="2"/>
  <c r="J108" i="2"/>
  <c r="AF107" i="2"/>
  <c r="AE107" i="2"/>
  <c r="L107" i="2"/>
  <c r="K107" i="2"/>
  <c r="I107" i="2"/>
  <c r="U105" i="2"/>
  <c r="P106" i="3"/>
  <c r="R106" i="3" s="1"/>
  <c r="U105" i="3" s="1"/>
  <c r="Y105" i="3"/>
  <c r="O105" i="2"/>
  <c r="AG105" i="3"/>
  <c r="Q104" i="3"/>
  <c r="AA104" i="3"/>
  <c r="P107" i="2"/>
  <c r="R107" i="2" s="1"/>
  <c r="Y106" i="2"/>
  <c r="N107" i="2"/>
  <c r="X107" i="2"/>
  <c r="V107" i="2"/>
  <c r="AG106" i="2"/>
  <c r="Q104" i="2"/>
  <c r="AA104" i="2"/>
  <c r="AG106" i="3" l="1"/>
  <c r="V106" i="3"/>
  <c r="K108" i="2"/>
  <c r="J109" i="2"/>
  <c r="L108" i="2"/>
  <c r="X108" i="2" s="1"/>
  <c r="AE108" i="2"/>
  <c r="AG108" i="2" s="1"/>
  <c r="M108" i="2"/>
  <c r="AF108" i="2"/>
  <c r="AH108" i="2" s="1"/>
  <c r="I108" i="2"/>
  <c r="Z63" i="2"/>
  <c r="AD64" i="2"/>
  <c r="O107" i="2"/>
  <c r="AA105" i="3"/>
  <c r="Q105" i="3"/>
  <c r="O106" i="3"/>
  <c r="AH106" i="3"/>
  <c r="P107" i="3"/>
  <c r="R107" i="3" s="1"/>
  <c r="Y106" i="3"/>
  <c r="O106" i="2"/>
  <c r="Y107" i="2"/>
  <c r="N108" i="2"/>
  <c r="P108" i="2"/>
  <c r="R108" i="2" s="1"/>
  <c r="V108" i="2"/>
  <c r="Q105" i="2"/>
  <c r="AA105" i="2"/>
  <c r="AG107" i="2"/>
  <c r="AH107" i="2"/>
  <c r="K107" i="3"/>
  <c r="N107" i="3" s="1"/>
  <c r="L107" i="3"/>
  <c r="X107" i="3" s="1"/>
  <c r="J108" i="3"/>
  <c r="M107" i="3"/>
  <c r="AE107" i="3"/>
  <c r="AF107" i="3"/>
  <c r="I107" i="3"/>
  <c r="U106" i="2"/>
  <c r="AH107" i="3" l="1"/>
  <c r="O107" i="3"/>
  <c r="Y108" i="2"/>
  <c r="V109" i="2"/>
  <c r="X109" i="2"/>
  <c r="P109" i="2"/>
  <c r="R109" i="2" s="1"/>
  <c r="U106" i="3"/>
  <c r="V107" i="3"/>
  <c r="AG107" i="3"/>
  <c r="Q107" i="2"/>
  <c r="AA107" i="2"/>
  <c r="K109" i="2"/>
  <c r="N109" i="2" s="1"/>
  <c r="L109" i="2"/>
  <c r="J110" i="2"/>
  <c r="AE109" i="2"/>
  <c r="AG109" i="2" s="1"/>
  <c r="M109" i="2"/>
  <c r="AF109" i="2"/>
  <c r="AH109" i="2" s="1"/>
  <c r="I109" i="2"/>
  <c r="P108" i="3"/>
  <c r="R108" i="3" s="1"/>
  <c r="Y107" i="3"/>
  <c r="AA106" i="3"/>
  <c r="Q106" i="3"/>
  <c r="O108" i="2"/>
  <c r="U107" i="2"/>
  <c r="AF108" i="3"/>
  <c r="L108" i="3"/>
  <c r="X108" i="3" s="1"/>
  <c r="J109" i="3"/>
  <c r="K108" i="3"/>
  <c r="N108" i="3" s="1"/>
  <c r="M108" i="3"/>
  <c r="AE108" i="3"/>
  <c r="I108" i="3"/>
  <c r="Q106" i="2"/>
  <c r="AA106" i="2"/>
  <c r="Z62" i="2"/>
  <c r="AD63" i="2"/>
  <c r="V108" i="3" l="1"/>
  <c r="AH108" i="3"/>
  <c r="AG108" i="3"/>
  <c r="O108" i="3"/>
  <c r="O109" i="2"/>
  <c r="AE109" i="3"/>
  <c r="AG109" i="3" s="1"/>
  <c r="AF109" i="3"/>
  <c r="M109" i="3"/>
  <c r="J110" i="3"/>
  <c r="L109" i="3"/>
  <c r="K109" i="3"/>
  <c r="V109" i="3" s="1"/>
  <c r="I109" i="3"/>
  <c r="Y109" i="2"/>
  <c r="P110" i="2"/>
  <c r="R110" i="2" s="1"/>
  <c r="X110" i="2"/>
  <c r="V110" i="2"/>
  <c r="U107" i="3"/>
  <c r="AE110" i="2"/>
  <c r="AG110" i="2" s="1"/>
  <c r="AF110" i="2"/>
  <c r="AH110" i="2" s="1"/>
  <c r="M110" i="2"/>
  <c r="J111" i="2"/>
  <c r="K110" i="2"/>
  <c r="N110" i="2" s="1"/>
  <c r="L110" i="2"/>
  <c r="I110" i="2"/>
  <c r="AA108" i="2"/>
  <c r="Q108" i="2"/>
  <c r="Y108" i="3"/>
  <c r="P109" i="3"/>
  <c r="R109" i="3" s="1"/>
  <c r="X109" i="3"/>
  <c r="U108" i="2"/>
  <c r="AA107" i="3"/>
  <c r="Q107" i="3"/>
  <c r="Z61" i="2"/>
  <c r="AD62" i="2"/>
  <c r="AH109" i="3" l="1"/>
  <c r="N109" i="3"/>
  <c r="O109" i="3" s="1"/>
  <c r="O110" i="2"/>
  <c r="P110" i="3"/>
  <c r="R110" i="3" s="1"/>
  <c r="U109" i="3" s="1"/>
  <c r="Y109" i="3"/>
  <c r="Y110" i="2"/>
  <c r="P111" i="2"/>
  <c r="R111" i="2" s="1"/>
  <c r="X111" i="2"/>
  <c r="M111" i="2"/>
  <c r="AE111" i="2"/>
  <c r="AF111" i="2"/>
  <c r="K111" i="2"/>
  <c r="N111" i="2" s="1"/>
  <c r="L111" i="2"/>
  <c r="J112" i="2"/>
  <c r="I111" i="2"/>
  <c r="Q109" i="2"/>
  <c r="AA109" i="2"/>
  <c r="U109" i="2"/>
  <c r="AD61" i="2"/>
  <c r="Z60" i="2"/>
  <c r="Q108" i="3"/>
  <c r="AA108" i="3"/>
  <c r="U108" i="3"/>
  <c r="L110" i="3"/>
  <c r="X110" i="3" s="1"/>
  <c r="J111" i="3"/>
  <c r="M110" i="3"/>
  <c r="AF110" i="3"/>
  <c r="K110" i="3"/>
  <c r="N110" i="3" s="1"/>
  <c r="AE110" i="3"/>
  <c r="AG110" i="3" s="1"/>
  <c r="I110" i="3"/>
  <c r="AH110" i="3" l="1"/>
  <c r="O110" i="3"/>
  <c r="O111" i="2"/>
  <c r="V112" i="2"/>
  <c r="P112" i="2"/>
  <c r="R112" i="2" s="1"/>
  <c r="Y111" i="2"/>
  <c r="Z59" i="2"/>
  <c r="AD60" i="2"/>
  <c r="K112" i="2"/>
  <c r="N112" i="2" s="1"/>
  <c r="L112" i="2"/>
  <c r="X112" i="2" s="1"/>
  <c r="J113" i="2"/>
  <c r="M112" i="2"/>
  <c r="AE112" i="2"/>
  <c r="AF112" i="2"/>
  <c r="I112" i="2"/>
  <c r="Y110" i="3"/>
  <c r="P111" i="3"/>
  <c r="R111" i="3" s="1"/>
  <c r="U110" i="3" s="1"/>
  <c r="K111" i="3"/>
  <c r="N111" i="3" s="1"/>
  <c r="L111" i="3"/>
  <c r="X111" i="3" s="1"/>
  <c r="J112" i="3"/>
  <c r="M111" i="3"/>
  <c r="AE111" i="3"/>
  <c r="AF111" i="3"/>
  <c r="I111" i="3"/>
  <c r="V110" i="3"/>
  <c r="V111" i="2"/>
  <c r="U110" i="2"/>
  <c r="AH111" i="2"/>
  <c r="AG111" i="2"/>
  <c r="Q109" i="3"/>
  <c r="AA109" i="3"/>
  <c r="Q110" i="2"/>
  <c r="AA110" i="2"/>
  <c r="AH111" i="3" l="1"/>
  <c r="V111" i="3"/>
  <c r="AG111" i="3"/>
  <c r="O112" i="2"/>
  <c r="U112" i="2"/>
  <c r="Y112" i="2"/>
  <c r="N113" i="2"/>
  <c r="P113" i="2"/>
  <c r="R113" i="2" s="1"/>
  <c r="AA111" i="2"/>
  <c r="Q111" i="2"/>
  <c r="P112" i="3"/>
  <c r="R112" i="3" s="1"/>
  <c r="Y111" i="3"/>
  <c r="U111" i="2"/>
  <c r="Z58" i="2"/>
  <c r="AD59" i="2"/>
  <c r="O111" i="3"/>
  <c r="AF112" i="3"/>
  <c r="L112" i="3"/>
  <c r="X112" i="3" s="1"/>
  <c r="J113" i="3"/>
  <c r="AE112" i="3"/>
  <c r="K112" i="3"/>
  <c r="V112" i="3" s="1"/>
  <c r="M112" i="3"/>
  <c r="I112" i="3"/>
  <c r="AH112" i="2"/>
  <c r="AA110" i="3"/>
  <c r="Q110" i="3"/>
  <c r="K113" i="2"/>
  <c r="V113" i="2" s="1"/>
  <c r="L113" i="2"/>
  <c r="X113" i="2" s="1"/>
  <c r="J114" i="2"/>
  <c r="AE113" i="2"/>
  <c r="AG113" i="2" s="1"/>
  <c r="M113" i="2"/>
  <c r="AF113" i="2"/>
  <c r="I113" i="2"/>
  <c r="AG112" i="2"/>
  <c r="AG112" i="3" l="1"/>
  <c r="AH112" i="3"/>
  <c r="O113" i="2"/>
  <c r="Y112" i="3"/>
  <c r="P113" i="3"/>
  <c r="R113" i="3" s="1"/>
  <c r="U112" i="3" s="1"/>
  <c r="U111" i="3"/>
  <c r="AD58" i="2"/>
  <c r="Z57" i="2"/>
  <c r="AA112" i="2"/>
  <c r="Q112" i="2"/>
  <c r="AE114" i="2"/>
  <c r="AF114" i="2"/>
  <c r="M114" i="2"/>
  <c r="J115" i="2"/>
  <c r="K114" i="2"/>
  <c r="N114" i="2" s="1"/>
  <c r="L114" i="2"/>
  <c r="I114" i="2"/>
  <c r="AA111" i="3"/>
  <c r="Q111" i="3"/>
  <c r="AH113" i="2"/>
  <c r="AE113" i="3"/>
  <c r="AF113" i="3"/>
  <c r="K113" i="3"/>
  <c r="L113" i="3"/>
  <c r="X113" i="3" s="1"/>
  <c r="M113" i="3"/>
  <c r="J114" i="3"/>
  <c r="I113" i="3"/>
  <c r="N112" i="3"/>
  <c r="Y113" i="2"/>
  <c r="P114" i="2"/>
  <c r="R114" i="2" s="1"/>
  <c r="X114" i="2"/>
  <c r="V114" i="2"/>
  <c r="N113" i="3" l="1"/>
  <c r="O113" i="3" s="1"/>
  <c r="O114" i="2"/>
  <c r="U114" i="2"/>
  <c r="V113" i="3"/>
  <c r="O112" i="3"/>
  <c r="M115" i="2"/>
  <c r="AE115" i="2"/>
  <c r="AF115" i="2"/>
  <c r="K115" i="2"/>
  <c r="N115" i="2" s="1"/>
  <c r="L115" i="2"/>
  <c r="X115" i="2" s="1"/>
  <c r="J116" i="2"/>
  <c r="I115" i="2"/>
  <c r="AH113" i="3"/>
  <c r="Y114" i="2"/>
  <c r="P115" i="2"/>
  <c r="R115" i="2" s="1"/>
  <c r="AD57" i="2"/>
  <c r="Z56" i="2"/>
  <c r="AD56" i="2" s="1"/>
  <c r="AG113" i="3"/>
  <c r="U113" i="2"/>
  <c r="AH114" i="2"/>
  <c r="L114" i="3"/>
  <c r="X114" i="3" s="1"/>
  <c r="J115" i="3"/>
  <c r="M114" i="3"/>
  <c r="AF114" i="3"/>
  <c r="K114" i="3"/>
  <c r="N114" i="3" s="1"/>
  <c r="AE114" i="3"/>
  <c r="I114" i="3"/>
  <c r="P114" i="3"/>
  <c r="R114" i="3" s="1"/>
  <c r="U113" i="3" s="1"/>
  <c r="Y113" i="3"/>
  <c r="AG114" i="2"/>
  <c r="Q113" i="2"/>
  <c r="AA113" i="2"/>
  <c r="AG114" i="3" l="1"/>
  <c r="V114" i="3"/>
  <c r="O115" i="2"/>
  <c r="K116" i="2"/>
  <c r="N116" i="2" s="1"/>
  <c r="L116" i="2"/>
  <c r="X116" i="2" s="1"/>
  <c r="J117" i="2"/>
  <c r="M116" i="2"/>
  <c r="AF116" i="2"/>
  <c r="AH116" i="2" s="1"/>
  <c r="AE116" i="2"/>
  <c r="I116" i="2"/>
  <c r="K115" i="3"/>
  <c r="N115" i="3" s="1"/>
  <c r="L115" i="3"/>
  <c r="X115" i="3" s="1"/>
  <c r="J116" i="3"/>
  <c r="M115" i="3"/>
  <c r="AE115" i="3"/>
  <c r="AG115" i="3" s="1"/>
  <c r="AF115" i="3"/>
  <c r="I115" i="3"/>
  <c r="AG115" i="2"/>
  <c r="Q114" i="2"/>
  <c r="AA114" i="2"/>
  <c r="O114" i="3"/>
  <c r="P116" i="2"/>
  <c r="R116" i="2" s="1"/>
  <c r="Y115" i="2"/>
  <c r="Y114" i="3"/>
  <c r="P115" i="3"/>
  <c r="R115" i="3" s="1"/>
  <c r="U114" i="3" s="1"/>
  <c r="Q113" i="3"/>
  <c r="AH115" i="2"/>
  <c r="V115" i="2"/>
  <c r="AH114" i="3"/>
  <c r="Q112" i="3"/>
  <c r="AA112" i="3"/>
  <c r="AA113" i="3" s="1"/>
  <c r="V115" i="3" l="1"/>
  <c r="AH115" i="3"/>
  <c r="O116" i="2"/>
  <c r="O115" i="3"/>
  <c r="K117" i="2"/>
  <c r="N117" i="2" s="1"/>
  <c r="L117" i="2"/>
  <c r="X117" i="2" s="1"/>
  <c r="J118" i="2"/>
  <c r="AE117" i="2"/>
  <c r="AF117" i="2"/>
  <c r="M117" i="2"/>
  <c r="I117" i="2"/>
  <c r="Y116" i="2"/>
  <c r="P117" i="2"/>
  <c r="R117" i="2" s="1"/>
  <c r="AF116" i="3"/>
  <c r="L116" i="3"/>
  <c r="X116" i="3" s="1"/>
  <c r="AE116" i="3"/>
  <c r="K116" i="3"/>
  <c r="M116" i="3"/>
  <c r="J117" i="3"/>
  <c r="I116" i="3"/>
  <c r="P116" i="3"/>
  <c r="R116" i="3" s="1"/>
  <c r="U115" i="3" s="1"/>
  <c r="Y115" i="3"/>
  <c r="V116" i="2"/>
  <c r="AA115" i="2"/>
  <c r="Q115" i="2"/>
  <c r="U116" i="2"/>
  <c r="U115" i="2"/>
  <c r="AA114" i="3"/>
  <c r="Q114" i="3"/>
  <c r="AG116" i="2"/>
  <c r="V116" i="3" l="1"/>
  <c r="O117" i="2"/>
  <c r="AE118" i="2"/>
  <c r="AG118" i="2" s="1"/>
  <c r="AF118" i="2"/>
  <c r="AH118" i="2" s="1"/>
  <c r="L118" i="2"/>
  <c r="M118" i="2"/>
  <c r="J119" i="2"/>
  <c r="K118" i="2"/>
  <c r="I118" i="2"/>
  <c r="V117" i="2"/>
  <c r="AA115" i="3"/>
  <c r="Q115" i="3"/>
  <c r="Y116" i="3"/>
  <c r="P117" i="3"/>
  <c r="R117" i="3" s="1"/>
  <c r="U116" i="3" s="1"/>
  <c r="AG116" i="3"/>
  <c r="Y117" i="2"/>
  <c r="P118" i="2"/>
  <c r="R118" i="2" s="1"/>
  <c r="X118" i="2"/>
  <c r="N118" i="2"/>
  <c r="N116" i="3"/>
  <c r="AH116" i="3"/>
  <c r="AH117" i="2"/>
  <c r="AA116" i="2"/>
  <c r="Q116" i="2"/>
  <c r="AE117" i="3"/>
  <c r="J118" i="3"/>
  <c r="AF117" i="3"/>
  <c r="K117" i="3"/>
  <c r="V117" i="3" s="1"/>
  <c r="L117" i="3"/>
  <c r="X117" i="3" s="1"/>
  <c r="M117" i="3"/>
  <c r="I117" i="3"/>
  <c r="AG117" i="2"/>
  <c r="N117" i="3" l="1"/>
  <c r="M119" i="2"/>
  <c r="AE119" i="2"/>
  <c r="AF119" i="2"/>
  <c r="AH119" i="2" s="1"/>
  <c r="J120" i="2"/>
  <c r="K119" i="2"/>
  <c r="N119" i="2" s="1"/>
  <c r="L119" i="2"/>
  <c r="I119" i="2"/>
  <c r="P118" i="3"/>
  <c r="R118" i="3" s="1"/>
  <c r="Y117" i="3"/>
  <c r="AH117" i="3"/>
  <c r="O116" i="3"/>
  <c r="Q117" i="2"/>
  <c r="AA117" i="2"/>
  <c r="Y118" i="2"/>
  <c r="P119" i="2"/>
  <c r="R119" i="2" s="1"/>
  <c r="X119" i="2"/>
  <c r="AG117" i="3"/>
  <c r="V118" i="2"/>
  <c r="V119" i="2" s="1"/>
  <c r="U117" i="2"/>
  <c r="L118" i="3"/>
  <c r="X118" i="3" s="1"/>
  <c r="J119" i="3"/>
  <c r="M118" i="3"/>
  <c r="AF118" i="3"/>
  <c r="AH118" i="3" s="1"/>
  <c r="K118" i="3"/>
  <c r="V118" i="3" s="1"/>
  <c r="AE118" i="3"/>
  <c r="AG118" i="3" s="1"/>
  <c r="I118" i="3"/>
  <c r="O118" i="2"/>
  <c r="O119" i="2" l="1"/>
  <c r="AG119" i="2"/>
  <c r="V120" i="2"/>
  <c r="Y119" i="2"/>
  <c r="X120" i="2"/>
  <c r="N120" i="2"/>
  <c r="P120" i="2"/>
  <c r="R120" i="2" s="1"/>
  <c r="K120" i="2"/>
  <c r="L120" i="2"/>
  <c r="J121" i="2"/>
  <c r="M120" i="2"/>
  <c r="AE120" i="2"/>
  <c r="AG120" i="2" s="1"/>
  <c r="AF120" i="2"/>
  <c r="AH120" i="2" s="1"/>
  <c r="I120" i="2"/>
  <c r="Q118" i="2"/>
  <c r="AA118" i="2"/>
  <c r="U117" i="3"/>
  <c r="N118" i="3"/>
  <c r="U119" i="2"/>
  <c r="Q116" i="3"/>
  <c r="AA116" i="3"/>
  <c r="U118" i="2"/>
  <c r="O117" i="3"/>
  <c r="K119" i="3"/>
  <c r="V119" i="3" s="1"/>
  <c r="AE119" i="3"/>
  <c r="L119" i="3"/>
  <c r="X119" i="3" s="1"/>
  <c r="AF119" i="3"/>
  <c r="M119" i="3"/>
  <c r="J120" i="3"/>
  <c r="I119" i="3"/>
  <c r="P119" i="3"/>
  <c r="R119" i="3" s="1"/>
  <c r="Y118" i="3"/>
  <c r="AH119" i="3" l="1"/>
  <c r="O120" i="2"/>
  <c r="Q117" i="3"/>
  <c r="AA117" i="3"/>
  <c r="P121" i="2"/>
  <c r="R121" i="2" s="1"/>
  <c r="Y120" i="2"/>
  <c r="V121" i="2"/>
  <c r="N121" i="2"/>
  <c r="P120" i="3"/>
  <c r="R120" i="3" s="1"/>
  <c r="Y119" i="3"/>
  <c r="K121" i="2"/>
  <c r="AE121" i="2"/>
  <c r="AG121" i="2" s="1"/>
  <c r="AF121" i="2"/>
  <c r="L121" i="2"/>
  <c r="X121" i="2" s="1"/>
  <c r="M121" i="2"/>
  <c r="J122" i="2"/>
  <c r="I121" i="2"/>
  <c r="AF120" i="3"/>
  <c r="L120" i="3"/>
  <c r="X120" i="3" s="1"/>
  <c r="M120" i="3"/>
  <c r="J121" i="3"/>
  <c r="K120" i="3"/>
  <c r="V120" i="3" s="1"/>
  <c r="AE120" i="3"/>
  <c r="I120" i="3"/>
  <c r="U118" i="3"/>
  <c r="O118" i="3"/>
  <c r="N119" i="3"/>
  <c r="Q119" i="2"/>
  <c r="AA119" i="2"/>
  <c r="AG119" i="3"/>
  <c r="AG120" i="3" l="1"/>
  <c r="N120" i="3"/>
  <c r="O120" i="3"/>
  <c r="AE122" i="2"/>
  <c r="AF122" i="2"/>
  <c r="AH122" i="2" s="1"/>
  <c r="K122" i="2"/>
  <c r="N122" i="2" s="1"/>
  <c r="J123" i="2"/>
  <c r="L122" i="2"/>
  <c r="M122" i="2"/>
  <c r="I122" i="2"/>
  <c r="AH121" i="2"/>
  <c r="O121" i="2"/>
  <c r="Y120" i="3"/>
  <c r="P121" i="3"/>
  <c r="R121" i="3" s="1"/>
  <c r="U119" i="3"/>
  <c r="Y121" i="2"/>
  <c r="P122" i="2"/>
  <c r="R122" i="2" s="1"/>
  <c r="X122" i="2"/>
  <c r="V122" i="2"/>
  <c r="J122" i="3"/>
  <c r="K121" i="3"/>
  <c r="N121" i="3" s="1"/>
  <c r="L121" i="3"/>
  <c r="X121" i="3" s="1"/>
  <c r="AE121" i="3"/>
  <c r="AF121" i="3"/>
  <c r="M121" i="3"/>
  <c r="I121" i="3"/>
  <c r="O119" i="3"/>
  <c r="AA120" i="2"/>
  <c r="Q120" i="2"/>
  <c r="U120" i="2"/>
  <c r="Q118" i="3"/>
  <c r="AA118" i="3"/>
  <c r="AH120" i="3"/>
  <c r="V121" i="3" l="1"/>
  <c r="AH121" i="3"/>
  <c r="AG121" i="3"/>
  <c r="O122" i="2"/>
  <c r="M123" i="2"/>
  <c r="J124" i="2"/>
  <c r="AF123" i="2"/>
  <c r="K123" i="2"/>
  <c r="V123" i="2" s="1"/>
  <c r="L123" i="2"/>
  <c r="X123" i="2" s="1"/>
  <c r="AE123" i="2"/>
  <c r="AG123" i="2" s="1"/>
  <c r="I123" i="2"/>
  <c r="AG122" i="2"/>
  <c r="O121" i="3"/>
  <c r="Y121" i="3"/>
  <c r="P122" i="3"/>
  <c r="R122" i="3" s="1"/>
  <c r="U121" i="3" s="1"/>
  <c r="L122" i="3"/>
  <c r="X122" i="3" s="1"/>
  <c r="J123" i="3"/>
  <c r="K122" i="3"/>
  <c r="N122" i="3" s="1"/>
  <c r="M122" i="3"/>
  <c r="AE122" i="3"/>
  <c r="AF122" i="3"/>
  <c r="I122" i="3"/>
  <c r="Q120" i="3"/>
  <c r="Q121" i="2"/>
  <c r="AA121" i="2"/>
  <c r="Y122" i="2"/>
  <c r="P123" i="2"/>
  <c r="R123" i="2" s="1"/>
  <c r="U122" i="2" s="1"/>
  <c r="U120" i="3"/>
  <c r="AA119" i="3"/>
  <c r="AA120" i="3" s="1"/>
  <c r="Q119" i="3"/>
  <c r="U121" i="2"/>
  <c r="O122" i="3" l="1"/>
  <c r="V122" i="3"/>
  <c r="K123" i="3"/>
  <c r="N123" i="3" s="1"/>
  <c r="L123" i="3"/>
  <c r="X123" i="3" s="1"/>
  <c r="M123" i="3"/>
  <c r="AE123" i="3"/>
  <c r="AF123" i="3"/>
  <c r="J124" i="3"/>
  <c r="I123" i="3"/>
  <c r="AH123" i="2"/>
  <c r="N123" i="2"/>
  <c r="K124" i="2"/>
  <c r="V124" i="2" s="1"/>
  <c r="L124" i="2"/>
  <c r="X124" i="2" s="1"/>
  <c r="J125" i="2"/>
  <c r="AE124" i="2"/>
  <c r="AF124" i="2"/>
  <c r="M124" i="2"/>
  <c r="I124" i="2"/>
  <c r="P124" i="2"/>
  <c r="R124" i="2" s="1"/>
  <c r="Y123" i="2"/>
  <c r="Q121" i="3"/>
  <c r="AA121" i="3"/>
  <c r="AH122" i="3"/>
  <c r="Y122" i="3"/>
  <c r="P123" i="3"/>
  <c r="R123" i="3" s="1"/>
  <c r="U122" i="3" s="1"/>
  <c r="AG122" i="3"/>
  <c r="Q122" i="2"/>
  <c r="AA122" i="2"/>
  <c r="V123" i="3" l="1"/>
  <c r="AG123" i="3"/>
  <c r="O123" i="3"/>
  <c r="P124" i="3"/>
  <c r="R124" i="3" s="1"/>
  <c r="Y123" i="3"/>
  <c r="N124" i="2"/>
  <c r="P125" i="2"/>
  <c r="R125" i="2" s="1"/>
  <c r="U124" i="2" s="1"/>
  <c r="Y124" i="2"/>
  <c r="AH124" i="2"/>
  <c r="U123" i="2"/>
  <c r="AG124" i="2"/>
  <c r="AF124" i="3"/>
  <c r="K124" i="3"/>
  <c r="V124" i="3" s="1"/>
  <c r="L124" i="3"/>
  <c r="X124" i="3" s="1"/>
  <c r="M124" i="3"/>
  <c r="AE124" i="3"/>
  <c r="J125" i="3"/>
  <c r="I124" i="3"/>
  <c r="Q122" i="3"/>
  <c r="AA122" i="3"/>
  <c r="O123" i="2"/>
  <c r="AF125" i="2"/>
  <c r="L125" i="2"/>
  <c r="X125" i="2" s="1"/>
  <c r="J126" i="2"/>
  <c r="M125" i="2"/>
  <c r="K125" i="2"/>
  <c r="N125" i="2" s="1"/>
  <c r="AE125" i="2"/>
  <c r="AG125" i="2" s="1"/>
  <c r="I125" i="2"/>
  <c r="AH123" i="3"/>
  <c r="N124" i="3" l="1"/>
  <c r="O125" i="2"/>
  <c r="O124" i="3"/>
  <c r="P125" i="3"/>
  <c r="R125" i="3" s="1"/>
  <c r="Y124" i="3"/>
  <c r="V125" i="2"/>
  <c r="AH124" i="3"/>
  <c r="AE126" i="2"/>
  <c r="AF126" i="2"/>
  <c r="K126" i="2"/>
  <c r="V126" i="2" s="1"/>
  <c r="L126" i="2"/>
  <c r="X126" i="2" s="1"/>
  <c r="J127" i="2"/>
  <c r="M126" i="2"/>
  <c r="I126" i="2"/>
  <c r="U123" i="3"/>
  <c r="Q123" i="3"/>
  <c r="AA123" i="3"/>
  <c r="Q123" i="2"/>
  <c r="AA123" i="2"/>
  <c r="Y125" i="2"/>
  <c r="P126" i="2"/>
  <c r="R126" i="2" s="1"/>
  <c r="U125" i="2" s="1"/>
  <c r="AH125" i="2"/>
  <c r="L125" i="3"/>
  <c r="X125" i="3" s="1"/>
  <c r="AE125" i="3"/>
  <c r="M125" i="3"/>
  <c r="AF125" i="3"/>
  <c r="J126" i="3"/>
  <c r="K125" i="3"/>
  <c r="N125" i="3" s="1"/>
  <c r="I125" i="3"/>
  <c r="O124" i="2"/>
  <c r="AG124" i="3"/>
  <c r="AH125" i="3" l="1"/>
  <c r="O125" i="3"/>
  <c r="L126" i="3"/>
  <c r="X126" i="3" s="1"/>
  <c r="J127" i="3"/>
  <c r="AF126" i="3"/>
  <c r="AH126" i="3" s="1"/>
  <c r="AE126" i="3"/>
  <c r="AG126" i="3" s="1"/>
  <c r="K126" i="3"/>
  <c r="N126" i="3" s="1"/>
  <c r="M126" i="3"/>
  <c r="I126" i="3"/>
  <c r="V125" i="3"/>
  <c r="P126" i="3"/>
  <c r="R126" i="3" s="1"/>
  <c r="U125" i="3" s="1"/>
  <c r="Y125" i="3"/>
  <c r="N126" i="2"/>
  <c r="Q124" i="3"/>
  <c r="AA124" i="3"/>
  <c r="AH126" i="2"/>
  <c r="AG126" i="2"/>
  <c r="AA124" i="2"/>
  <c r="Q124" i="2"/>
  <c r="P127" i="2"/>
  <c r="R127" i="2" s="1"/>
  <c r="X127" i="2"/>
  <c r="Y126" i="2"/>
  <c r="Q125" i="2"/>
  <c r="AA125" i="2"/>
  <c r="AG125" i="3"/>
  <c r="U124" i="3"/>
  <c r="L127" i="2"/>
  <c r="J128" i="2"/>
  <c r="M127" i="2"/>
  <c r="AF127" i="2"/>
  <c r="AH127" i="2" s="1"/>
  <c r="K127" i="2"/>
  <c r="V127" i="2" s="1"/>
  <c r="AE127" i="2"/>
  <c r="AG127" i="2" s="1"/>
  <c r="I127" i="2"/>
  <c r="V126" i="3" l="1"/>
  <c r="U126" i="2"/>
  <c r="O126" i="3"/>
  <c r="J128" i="3"/>
  <c r="K127" i="3"/>
  <c r="N127" i="3" s="1"/>
  <c r="L127" i="3"/>
  <c r="X127" i="3" s="1"/>
  <c r="M127" i="3"/>
  <c r="AE127" i="3"/>
  <c r="AF127" i="3"/>
  <c r="I127" i="3"/>
  <c r="N127" i="2"/>
  <c r="O126" i="2"/>
  <c r="P127" i="3"/>
  <c r="R127" i="3" s="1"/>
  <c r="U126" i="3" s="1"/>
  <c r="Y126" i="3"/>
  <c r="Q125" i="3"/>
  <c r="AA125" i="3"/>
  <c r="Y127" i="2"/>
  <c r="P128" i="2"/>
  <c r="R128" i="2" s="1"/>
  <c r="K128" i="2"/>
  <c r="N128" i="2" s="1"/>
  <c r="L128" i="2"/>
  <c r="X128" i="2" s="1"/>
  <c r="J129" i="2"/>
  <c r="AE128" i="2"/>
  <c r="M128" i="2"/>
  <c r="AF128" i="2"/>
  <c r="I128" i="2"/>
  <c r="O128" i="2" l="1"/>
  <c r="O127" i="3"/>
  <c r="AF128" i="3"/>
  <c r="J129" i="3"/>
  <c r="K128" i="3"/>
  <c r="N128" i="3" s="1"/>
  <c r="L128" i="3"/>
  <c r="X128" i="3" s="1"/>
  <c r="M128" i="3"/>
  <c r="AE128" i="3"/>
  <c r="I128" i="3"/>
  <c r="O127" i="2"/>
  <c r="U128" i="2"/>
  <c r="V127" i="3"/>
  <c r="Q126" i="3"/>
  <c r="AA126" i="3"/>
  <c r="V128" i="2"/>
  <c r="AH127" i="3"/>
  <c r="AA126" i="2"/>
  <c r="Q126" i="2"/>
  <c r="AH128" i="2"/>
  <c r="AG128" i="2"/>
  <c r="AG127" i="3"/>
  <c r="P129" i="2"/>
  <c r="R129" i="2" s="1"/>
  <c r="V129" i="2"/>
  <c r="Y128" i="2"/>
  <c r="AF129" i="2"/>
  <c r="M129" i="2"/>
  <c r="J130" i="2"/>
  <c r="K129" i="2"/>
  <c r="N129" i="2" s="1"/>
  <c r="L129" i="2"/>
  <c r="X129" i="2" s="1"/>
  <c r="AE129" i="2"/>
  <c r="AG129" i="2" s="1"/>
  <c r="I129" i="2"/>
  <c r="P128" i="3"/>
  <c r="R128" i="3" s="1"/>
  <c r="Y127" i="3"/>
  <c r="U127" i="2"/>
  <c r="V128" i="3" l="1"/>
  <c r="O128" i="3"/>
  <c r="O129" i="2"/>
  <c r="J130" i="3"/>
  <c r="K129" i="3"/>
  <c r="V129" i="3" s="1"/>
  <c r="L129" i="3"/>
  <c r="X129" i="3" s="1"/>
  <c r="AE129" i="3"/>
  <c r="M129" i="3"/>
  <c r="AF129" i="3"/>
  <c r="I129" i="3"/>
  <c r="AH128" i="3"/>
  <c r="AE130" i="2"/>
  <c r="AF130" i="2"/>
  <c r="AH130" i="2" s="1"/>
  <c r="K130" i="2"/>
  <c r="V130" i="2" s="1"/>
  <c r="L130" i="2"/>
  <c r="M130" i="2"/>
  <c r="J131" i="2"/>
  <c r="I130" i="2"/>
  <c r="Y129" i="2"/>
  <c r="P130" i="2"/>
  <c r="R130" i="2" s="1"/>
  <c r="X130" i="2"/>
  <c r="Q127" i="3"/>
  <c r="AA127" i="3"/>
  <c r="AH129" i="2"/>
  <c r="AG128" i="3"/>
  <c r="U129" i="2"/>
  <c r="Q127" i="2"/>
  <c r="AA127" i="2"/>
  <c r="U127" i="3"/>
  <c r="Y128" i="3"/>
  <c r="P129" i="3"/>
  <c r="R129" i="3" s="1"/>
  <c r="U128" i="3" s="1"/>
  <c r="AA128" i="2"/>
  <c r="Q128" i="2"/>
  <c r="N129" i="3" l="1"/>
  <c r="O129" i="3"/>
  <c r="L130" i="3"/>
  <c r="X130" i="3" s="1"/>
  <c r="J131" i="3"/>
  <c r="K130" i="3"/>
  <c r="V130" i="3" s="1"/>
  <c r="M130" i="3"/>
  <c r="AE130" i="3"/>
  <c r="AF130" i="3"/>
  <c r="I130" i="3"/>
  <c r="AG130" i="2"/>
  <c r="AH129" i="3"/>
  <c r="Q129" i="2"/>
  <c r="AA129" i="2"/>
  <c r="N130" i="2"/>
  <c r="Y130" i="2"/>
  <c r="P131" i="2"/>
  <c r="R131" i="2" s="1"/>
  <c r="U130" i="2" s="1"/>
  <c r="P130" i="3"/>
  <c r="R130" i="3" s="1"/>
  <c r="Y129" i="3"/>
  <c r="Q128" i="3"/>
  <c r="AA128" i="3"/>
  <c r="L131" i="2"/>
  <c r="X131" i="2" s="1"/>
  <c r="J132" i="2"/>
  <c r="M131" i="2"/>
  <c r="AE131" i="2"/>
  <c r="AF131" i="2"/>
  <c r="AH131" i="2" s="1"/>
  <c r="K131" i="2"/>
  <c r="N131" i="2" s="1"/>
  <c r="I131" i="2"/>
  <c r="AG129" i="3"/>
  <c r="AG130" i="3" l="1"/>
  <c r="O131" i="2"/>
  <c r="V131" i="2"/>
  <c r="P131" i="3"/>
  <c r="R131" i="3" s="1"/>
  <c r="Y130" i="3"/>
  <c r="L131" i="3"/>
  <c r="X131" i="3" s="1"/>
  <c r="M131" i="3"/>
  <c r="AE131" i="3"/>
  <c r="AF131" i="3"/>
  <c r="K131" i="3"/>
  <c r="V131" i="3" s="1"/>
  <c r="J132" i="3"/>
  <c r="I131" i="3"/>
  <c r="U129" i="3"/>
  <c r="N130" i="3"/>
  <c r="AA129" i="3"/>
  <c r="Q129" i="3"/>
  <c r="K132" i="2"/>
  <c r="V132" i="2" s="1"/>
  <c r="L132" i="2"/>
  <c r="J133" i="2"/>
  <c r="AE132" i="2"/>
  <c r="M132" i="2"/>
  <c r="AF132" i="2"/>
  <c r="AH132" i="2" s="1"/>
  <c r="I132" i="2"/>
  <c r="O130" i="2"/>
  <c r="AG131" i="2"/>
  <c r="Y131" i="2"/>
  <c r="X132" i="2"/>
  <c r="P132" i="2"/>
  <c r="R132" i="2" s="1"/>
  <c r="AH130" i="3"/>
  <c r="AH131" i="3" l="1"/>
  <c r="L132" i="3"/>
  <c r="X132" i="3" s="1"/>
  <c r="J133" i="3"/>
  <c r="M132" i="3"/>
  <c r="AE132" i="3"/>
  <c r="AF132" i="3"/>
  <c r="AH132" i="3" s="1"/>
  <c r="K132" i="3"/>
  <c r="V132" i="3" s="1"/>
  <c r="I132" i="3"/>
  <c r="N132" i="2"/>
  <c r="N131" i="3"/>
  <c r="AG131" i="3"/>
  <c r="AA130" i="2"/>
  <c r="AA131" i="2" s="1"/>
  <c r="Q130" i="2"/>
  <c r="Y131" i="3"/>
  <c r="P132" i="3"/>
  <c r="R132" i="3" s="1"/>
  <c r="O130" i="3"/>
  <c r="AF133" i="2"/>
  <c r="M133" i="2"/>
  <c r="K133" i="2"/>
  <c r="V133" i="2" s="1"/>
  <c r="L133" i="2"/>
  <c r="AE133" i="2"/>
  <c r="AG133" i="2" s="1"/>
  <c r="J134" i="2"/>
  <c r="I133" i="2"/>
  <c r="U130" i="3"/>
  <c r="Q131" i="2"/>
  <c r="P133" i="2"/>
  <c r="R133" i="2" s="1"/>
  <c r="X133" i="2"/>
  <c r="N133" i="2"/>
  <c r="Y132" i="2"/>
  <c r="AG132" i="2"/>
  <c r="U131" i="2"/>
  <c r="AG132" i="3" l="1"/>
  <c r="Y132" i="3"/>
  <c r="P133" i="3"/>
  <c r="R133" i="3" s="1"/>
  <c r="Q130" i="3"/>
  <c r="AA130" i="3"/>
  <c r="K133" i="3"/>
  <c r="L133" i="3"/>
  <c r="X133" i="3" s="1"/>
  <c r="J134" i="3"/>
  <c r="M133" i="3"/>
  <c r="AE133" i="3"/>
  <c r="AF133" i="3"/>
  <c r="I133" i="3"/>
  <c r="O131" i="3"/>
  <c r="O132" i="2"/>
  <c r="U132" i="2"/>
  <c r="AE134" i="2"/>
  <c r="AF134" i="2"/>
  <c r="K134" i="2"/>
  <c r="V134" i="2" s="1"/>
  <c r="J135" i="2"/>
  <c r="L134" i="2"/>
  <c r="X134" i="2" s="1"/>
  <c r="M134" i="2"/>
  <c r="I134" i="2"/>
  <c r="N134" i="2"/>
  <c r="Y133" i="2"/>
  <c r="P134" i="2"/>
  <c r="R134" i="2" s="1"/>
  <c r="U133" i="2" s="1"/>
  <c r="N132" i="3"/>
  <c r="U131" i="3"/>
  <c r="O133" i="2"/>
  <c r="AH133" i="2"/>
  <c r="N133" i="3" l="1"/>
  <c r="O133" i="3" s="1"/>
  <c r="P134" i="3"/>
  <c r="R134" i="3" s="1"/>
  <c r="U133" i="3" s="1"/>
  <c r="Y133" i="3"/>
  <c r="AF134" i="3"/>
  <c r="K134" i="3"/>
  <c r="N134" i="3" s="1"/>
  <c r="L134" i="3"/>
  <c r="X134" i="3" s="1"/>
  <c r="J135" i="3"/>
  <c r="M134" i="3"/>
  <c r="AE134" i="3"/>
  <c r="I134" i="3"/>
  <c r="Q131" i="3"/>
  <c r="AA131" i="3"/>
  <c r="L135" i="2"/>
  <c r="X135" i="2" s="1"/>
  <c r="J136" i="2"/>
  <c r="M135" i="2"/>
  <c r="K135" i="2"/>
  <c r="N135" i="2" s="1"/>
  <c r="AE135" i="2"/>
  <c r="AG135" i="2" s="1"/>
  <c r="AF135" i="2"/>
  <c r="I135" i="2"/>
  <c r="U132" i="3"/>
  <c r="AA132" i="2"/>
  <c r="AA133" i="2" s="1"/>
  <c r="Q132" i="2"/>
  <c r="V133" i="3"/>
  <c r="Q133" i="2"/>
  <c r="AH134" i="2"/>
  <c r="AH133" i="3"/>
  <c r="O134" i="2"/>
  <c r="Y134" i="2"/>
  <c r="P135" i="2"/>
  <c r="R135" i="2" s="1"/>
  <c r="O132" i="3"/>
  <c r="U134" i="2"/>
  <c r="AG134" i="2"/>
  <c r="AG133" i="3"/>
  <c r="AG134" i="3" l="1"/>
  <c r="V134" i="3"/>
  <c r="AH134" i="3"/>
  <c r="O135" i="2"/>
  <c r="Q132" i="3"/>
  <c r="AA132" i="3"/>
  <c r="AA133" i="3" s="1"/>
  <c r="Y135" i="2"/>
  <c r="P136" i="2"/>
  <c r="R136" i="2" s="1"/>
  <c r="U135" i="2" s="1"/>
  <c r="X136" i="2"/>
  <c r="Y134" i="3"/>
  <c r="P135" i="3"/>
  <c r="R135" i="3" s="1"/>
  <c r="U134" i="3" s="1"/>
  <c r="AE135" i="3"/>
  <c r="AF135" i="3"/>
  <c r="K135" i="3"/>
  <c r="N135" i="3" s="1"/>
  <c r="L135" i="3"/>
  <c r="X135" i="3" s="1"/>
  <c r="M135" i="3"/>
  <c r="J136" i="3"/>
  <c r="I135" i="3"/>
  <c r="AA134" i="2"/>
  <c r="Q134" i="2"/>
  <c r="K136" i="2"/>
  <c r="N136" i="2" s="1"/>
  <c r="L136" i="2"/>
  <c r="J137" i="2"/>
  <c r="AE136" i="2"/>
  <c r="M136" i="2"/>
  <c r="AF136" i="2"/>
  <c r="AH136" i="2" s="1"/>
  <c r="I136" i="2"/>
  <c r="Q133" i="3"/>
  <c r="O134" i="3"/>
  <c r="V135" i="2"/>
  <c r="AH135" i="2"/>
  <c r="O136" i="2" l="1"/>
  <c r="O135" i="3"/>
  <c r="L136" i="3"/>
  <c r="X136" i="3" s="1"/>
  <c r="J137" i="3"/>
  <c r="M136" i="3"/>
  <c r="AE136" i="3"/>
  <c r="AF136" i="3"/>
  <c r="K136" i="3"/>
  <c r="N136" i="3" s="1"/>
  <c r="I136" i="3"/>
  <c r="Y135" i="3"/>
  <c r="P136" i="3"/>
  <c r="R136" i="3" s="1"/>
  <c r="U135" i="3" s="1"/>
  <c r="V135" i="3"/>
  <c r="AH135" i="3"/>
  <c r="V136" i="2"/>
  <c r="AG135" i="3"/>
  <c r="AG136" i="2"/>
  <c r="U136" i="2"/>
  <c r="AF137" i="2"/>
  <c r="AH137" i="2" s="1"/>
  <c r="M137" i="2"/>
  <c r="AE137" i="2"/>
  <c r="J138" i="2"/>
  <c r="K137" i="2"/>
  <c r="L137" i="2"/>
  <c r="X137" i="2" s="1"/>
  <c r="I137" i="2"/>
  <c r="Q135" i="2"/>
  <c r="AA135" i="2"/>
  <c r="P137" i="2"/>
  <c r="R137" i="2" s="1"/>
  <c r="V137" i="2"/>
  <c r="Y136" i="2"/>
  <c r="N137" i="2"/>
  <c r="Q134" i="3"/>
  <c r="AA134" i="3"/>
  <c r="V136" i="3" l="1"/>
  <c r="Y136" i="3"/>
  <c r="P137" i="3"/>
  <c r="R137" i="3" s="1"/>
  <c r="O136" i="3"/>
  <c r="Q135" i="3"/>
  <c r="AA135" i="3"/>
  <c r="O137" i="2"/>
  <c r="K137" i="3"/>
  <c r="N137" i="3" s="1"/>
  <c r="L137" i="3"/>
  <c r="X137" i="3" s="1"/>
  <c r="J138" i="3"/>
  <c r="M137" i="3"/>
  <c r="AE137" i="3"/>
  <c r="AF137" i="3"/>
  <c r="I137" i="3"/>
  <c r="U137" i="2"/>
  <c r="AG137" i="2"/>
  <c r="AH136" i="3"/>
  <c r="AE138" i="2"/>
  <c r="AF138" i="2"/>
  <c r="AH138" i="2" s="1"/>
  <c r="K138" i="2"/>
  <c r="V138" i="2" s="1"/>
  <c r="J139" i="2"/>
  <c r="M138" i="2"/>
  <c r="L138" i="2"/>
  <c r="I138" i="2"/>
  <c r="Y137" i="2"/>
  <c r="P138" i="2"/>
  <c r="R138" i="2" s="1"/>
  <c r="X138" i="2"/>
  <c r="AG136" i="3"/>
  <c r="AA136" i="2"/>
  <c r="Q136" i="2"/>
  <c r="AH137" i="3" l="1"/>
  <c r="V137" i="3"/>
  <c r="AG137" i="3"/>
  <c r="O137" i="3"/>
  <c r="Q137" i="2"/>
  <c r="AA137" i="2"/>
  <c r="Q136" i="3"/>
  <c r="AA136" i="3"/>
  <c r="L139" i="2"/>
  <c r="J140" i="2"/>
  <c r="M139" i="2"/>
  <c r="AE139" i="2"/>
  <c r="AG139" i="2" s="1"/>
  <c r="AF139" i="2"/>
  <c r="K139" i="2"/>
  <c r="I139" i="2"/>
  <c r="P138" i="3"/>
  <c r="R138" i="3" s="1"/>
  <c r="Y137" i="3"/>
  <c r="N138" i="2"/>
  <c r="AF138" i="3"/>
  <c r="K138" i="3"/>
  <c r="V138" i="3" s="1"/>
  <c r="L138" i="3"/>
  <c r="X138" i="3" s="1"/>
  <c r="J139" i="3"/>
  <c r="M138" i="3"/>
  <c r="AE138" i="3"/>
  <c r="I138" i="3"/>
  <c r="AG138" i="2"/>
  <c r="N139" i="2"/>
  <c r="V139" i="2"/>
  <c r="Y138" i="2"/>
  <c r="X139" i="2"/>
  <c r="P139" i="2"/>
  <c r="R139" i="2" s="1"/>
  <c r="U138" i="2" s="1"/>
  <c r="U136" i="3"/>
  <c r="N138" i="3" l="1"/>
  <c r="AG138" i="3"/>
  <c r="O138" i="3"/>
  <c r="Y138" i="3"/>
  <c r="P139" i="3"/>
  <c r="R139" i="3" s="1"/>
  <c r="O139" i="2"/>
  <c r="U137" i="3"/>
  <c r="U139" i="2"/>
  <c r="AH138" i="3"/>
  <c r="AA137" i="3"/>
  <c r="Q137" i="3"/>
  <c r="P140" i="2"/>
  <c r="R140" i="2" s="1"/>
  <c r="Y139" i="2"/>
  <c r="AE139" i="3"/>
  <c r="AF139" i="3"/>
  <c r="K139" i="3"/>
  <c r="N139" i="3" s="1"/>
  <c r="J140" i="3"/>
  <c r="L139" i="3"/>
  <c r="X139" i="3" s="1"/>
  <c r="M139" i="3"/>
  <c r="I139" i="3"/>
  <c r="K140" i="2"/>
  <c r="N140" i="2" s="1"/>
  <c r="L140" i="2"/>
  <c r="X140" i="2" s="1"/>
  <c r="J141" i="2"/>
  <c r="AE140" i="2"/>
  <c r="AF140" i="2"/>
  <c r="M140" i="2"/>
  <c r="I140" i="2"/>
  <c r="O138" i="2"/>
  <c r="AH139" i="2"/>
  <c r="V139" i="3" l="1"/>
  <c r="AG139" i="3"/>
  <c r="O140" i="2"/>
  <c r="O139" i="3"/>
  <c r="Y139" i="3"/>
  <c r="P140" i="3"/>
  <c r="R140" i="3" s="1"/>
  <c r="Q138" i="2"/>
  <c r="AA138" i="2"/>
  <c r="AA139" i="2" s="1"/>
  <c r="V140" i="2"/>
  <c r="AH140" i="2"/>
  <c r="L140" i="3"/>
  <c r="X140" i="3" s="1"/>
  <c r="J141" i="3"/>
  <c r="M140" i="3"/>
  <c r="AE140" i="3"/>
  <c r="AF140" i="3"/>
  <c r="K140" i="3"/>
  <c r="N140" i="3" s="1"/>
  <c r="I140" i="3"/>
  <c r="Q139" i="2"/>
  <c r="Q138" i="3"/>
  <c r="AA138" i="3"/>
  <c r="P141" i="2"/>
  <c r="R141" i="2" s="1"/>
  <c r="X141" i="2"/>
  <c r="N141" i="2"/>
  <c r="Y140" i="2"/>
  <c r="AG140" i="2"/>
  <c r="AF141" i="2"/>
  <c r="AH141" i="2" s="1"/>
  <c r="AE141" i="2"/>
  <c r="AG141" i="2" s="1"/>
  <c r="K141" i="2"/>
  <c r="J142" i="2"/>
  <c r="L141" i="2"/>
  <c r="M141" i="2"/>
  <c r="I141" i="2"/>
  <c r="AH139" i="3"/>
  <c r="U138" i="3"/>
  <c r="O140" i="3" l="1"/>
  <c r="V140" i="3"/>
  <c r="AH140" i="3"/>
  <c r="Q139" i="3"/>
  <c r="AA139" i="3"/>
  <c r="AG140" i="3"/>
  <c r="U141" i="2"/>
  <c r="AE142" i="2"/>
  <c r="AG142" i="2" s="1"/>
  <c r="AF142" i="2"/>
  <c r="AH142" i="2" s="1"/>
  <c r="L142" i="2"/>
  <c r="M142" i="2"/>
  <c r="K142" i="2"/>
  <c r="N142" i="2" s="1"/>
  <c r="J143" i="2"/>
  <c r="I142" i="2"/>
  <c r="V141" i="3"/>
  <c r="Y140" i="3"/>
  <c r="P141" i="3"/>
  <c r="R141" i="3" s="1"/>
  <c r="U140" i="3" s="1"/>
  <c r="AA140" i="2"/>
  <c r="Q140" i="2"/>
  <c r="U139" i="3"/>
  <c r="Y141" i="2"/>
  <c r="P142" i="2"/>
  <c r="R142" i="2" s="1"/>
  <c r="X142" i="2"/>
  <c r="U140" i="2"/>
  <c r="O141" i="2"/>
  <c r="V141" i="2"/>
  <c r="K141" i="3"/>
  <c r="N141" i="3" s="1"/>
  <c r="L141" i="3"/>
  <c r="X141" i="3" s="1"/>
  <c r="J142" i="3"/>
  <c r="M141" i="3"/>
  <c r="AE141" i="3"/>
  <c r="AG141" i="3" s="1"/>
  <c r="AF141" i="3"/>
  <c r="AH141" i="3" s="1"/>
  <c r="I141" i="3"/>
  <c r="O142" i="2" l="1"/>
  <c r="Q141" i="2"/>
  <c r="AA141" i="2"/>
  <c r="O141" i="3"/>
  <c r="P142" i="3"/>
  <c r="R142" i="3" s="1"/>
  <c r="Y141" i="3"/>
  <c r="L143" i="2"/>
  <c r="X143" i="2" s="1"/>
  <c r="J144" i="2"/>
  <c r="M143" i="2"/>
  <c r="AE143" i="2"/>
  <c r="AF143" i="2"/>
  <c r="K143" i="2"/>
  <c r="N143" i="2" s="1"/>
  <c r="I143" i="2"/>
  <c r="Q140" i="3"/>
  <c r="AA140" i="3"/>
  <c r="V142" i="2"/>
  <c r="P143" i="2"/>
  <c r="R143" i="2" s="1"/>
  <c r="Y142" i="2"/>
  <c r="AF142" i="3"/>
  <c r="K142" i="3"/>
  <c r="V142" i="3" s="1"/>
  <c r="L142" i="3"/>
  <c r="X142" i="3" s="1"/>
  <c r="J143" i="3"/>
  <c r="M142" i="3"/>
  <c r="AE142" i="3"/>
  <c r="AG142" i="3" s="1"/>
  <c r="I142" i="3"/>
  <c r="N142" i="3" l="1"/>
  <c r="O143" i="2"/>
  <c r="O142" i="3"/>
  <c r="AH143" i="2"/>
  <c r="AG143" i="2"/>
  <c r="Q142" i="2"/>
  <c r="AA142" i="2"/>
  <c r="U142" i="2"/>
  <c r="V143" i="2"/>
  <c r="AE143" i="3"/>
  <c r="AF143" i="3"/>
  <c r="K143" i="3"/>
  <c r="N143" i="3" s="1"/>
  <c r="J144" i="3"/>
  <c r="L143" i="3"/>
  <c r="X143" i="3" s="1"/>
  <c r="M143" i="3"/>
  <c r="I143" i="3"/>
  <c r="AH142" i="3"/>
  <c r="Y142" i="3"/>
  <c r="P143" i="3"/>
  <c r="R143" i="3" s="1"/>
  <c r="U142" i="3" s="1"/>
  <c r="N144" i="2"/>
  <c r="X144" i="2"/>
  <c r="P144" i="2"/>
  <c r="R144" i="2" s="1"/>
  <c r="U143" i="2" s="1"/>
  <c r="Y143" i="2"/>
  <c r="U141" i="3"/>
  <c r="K144" i="2"/>
  <c r="M144" i="2"/>
  <c r="J145" i="2"/>
  <c r="AE144" i="2"/>
  <c r="AG144" i="2" s="1"/>
  <c r="AF144" i="2"/>
  <c r="AH144" i="2" s="1"/>
  <c r="L144" i="2"/>
  <c r="I144" i="2"/>
  <c r="AA141" i="3"/>
  <c r="Q141" i="3"/>
  <c r="V143" i="3" l="1"/>
  <c r="AG143" i="3"/>
  <c r="O143" i="3"/>
  <c r="O144" i="2"/>
  <c r="Y143" i="3"/>
  <c r="P144" i="3"/>
  <c r="R144" i="3" s="1"/>
  <c r="U143" i="3" s="1"/>
  <c r="Q142" i="3"/>
  <c r="AA142" i="3"/>
  <c r="AF145" i="2"/>
  <c r="AH145" i="2" s="1"/>
  <c r="J146" i="2"/>
  <c r="K145" i="2"/>
  <c r="L145" i="2"/>
  <c r="M145" i="2"/>
  <c r="AE145" i="2"/>
  <c r="AG145" i="2" s="1"/>
  <c r="I145" i="2"/>
  <c r="L144" i="3"/>
  <c r="X144" i="3" s="1"/>
  <c r="J145" i="3"/>
  <c r="M144" i="3"/>
  <c r="AE144" i="3"/>
  <c r="AF144" i="3"/>
  <c r="K144" i="3"/>
  <c r="N144" i="3" s="1"/>
  <c r="I144" i="3"/>
  <c r="AA143" i="2"/>
  <c r="Q143" i="2"/>
  <c r="P145" i="2"/>
  <c r="R145" i="2" s="1"/>
  <c r="X145" i="2"/>
  <c r="Y144" i="2"/>
  <c r="N145" i="2"/>
  <c r="V144" i="2"/>
  <c r="V145" i="2" s="1"/>
  <c r="AH143" i="3"/>
  <c r="V144" i="3" l="1"/>
  <c r="K146" i="2"/>
  <c r="L146" i="2"/>
  <c r="AE146" i="2"/>
  <c r="AG146" i="2" s="1"/>
  <c r="M146" i="2"/>
  <c r="AF146" i="2"/>
  <c r="AH146" i="2" s="1"/>
  <c r="J147" i="2"/>
  <c r="I146" i="2"/>
  <c r="O144" i="3"/>
  <c r="AA144" i="2"/>
  <c r="Q144" i="2"/>
  <c r="N146" i="2"/>
  <c r="V146" i="2"/>
  <c r="X146" i="2"/>
  <c r="Y145" i="2"/>
  <c r="P146" i="2"/>
  <c r="R146" i="2" s="1"/>
  <c r="Y144" i="3"/>
  <c r="P145" i="3"/>
  <c r="R145" i="3" s="1"/>
  <c r="U144" i="3" s="1"/>
  <c r="K145" i="3"/>
  <c r="N145" i="3" s="1"/>
  <c r="L145" i="3"/>
  <c r="X145" i="3" s="1"/>
  <c r="J146" i="3"/>
  <c r="M145" i="3"/>
  <c r="AE145" i="3"/>
  <c r="AF145" i="3"/>
  <c r="I145" i="3"/>
  <c r="AH144" i="3"/>
  <c r="Q143" i="3"/>
  <c r="AA143" i="3"/>
  <c r="O145" i="2"/>
  <c r="U144" i="2"/>
  <c r="AG144" i="3"/>
  <c r="AH145" i="3" l="1"/>
  <c r="V145" i="3"/>
  <c r="AG145" i="3"/>
  <c r="AD146" i="2"/>
  <c r="O146" i="2"/>
  <c r="AA145" i="2"/>
  <c r="Z145" i="2"/>
  <c r="Q145" i="2"/>
  <c r="L147" i="2"/>
  <c r="X147" i="2" s="1"/>
  <c r="J148" i="2"/>
  <c r="K147" i="2"/>
  <c r="N147" i="2" s="1"/>
  <c r="M147" i="2"/>
  <c r="AE147" i="2"/>
  <c r="AG147" i="2" s="1"/>
  <c r="AF147" i="2"/>
  <c r="I147" i="2"/>
  <c r="U146" i="2"/>
  <c r="V147" i="2"/>
  <c r="P147" i="2"/>
  <c r="R147" i="2" s="1"/>
  <c r="Y146" i="2"/>
  <c r="O145" i="3"/>
  <c r="AF146" i="3"/>
  <c r="K146" i="3"/>
  <c r="N146" i="3" s="1"/>
  <c r="L146" i="3"/>
  <c r="X146" i="3" s="1"/>
  <c r="J147" i="3"/>
  <c r="M146" i="3"/>
  <c r="AE146" i="3"/>
  <c r="I146" i="3"/>
  <c r="P146" i="3"/>
  <c r="R146" i="3" s="1"/>
  <c r="U145" i="3" s="1"/>
  <c r="Y145" i="3"/>
  <c r="U145" i="2"/>
  <c r="Q144" i="3"/>
  <c r="AA144" i="3"/>
  <c r="AH146" i="3" l="1"/>
  <c r="AD147" i="2"/>
  <c r="O147" i="2"/>
  <c r="O146" i="3"/>
  <c r="Z144" i="2"/>
  <c r="AH147" i="2"/>
  <c r="AA145" i="3"/>
  <c r="Q145" i="3"/>
  <c r="N148" i="2"/>
  <c r="V148" i="2"/>
  <c r="P148" i="2"/>
  <c r="R148" i="2" s="1"/>
  <c r="U147" i="2" s="1"/>
  <c r="Y147" i="2"/>
  <c r="AB146" i="2"/>
  <c r="Z146" i="2"/>
  <c r="AA146" i="2"/>
  <c r="Q146" i="2"/>
  <c r="AB145" i="2" s="1"/>
  <c r="Y146" i="3"/>
  <c r="P147" i="3"/>
  <c r="R147" i="3" s="1"/>
  <c r="U146" i="3" s="1"/>
  <c r="AE147" i="3"/>
  <c r="AF147" i="3"/>
  <c r="AH147" i="3" s="1"/>
  <c r="K147" i="3"/>
  <c r="M147" i="3"/>
  <c r="J148" i="3"/>
  <c r="L147" i="3"/>
  <c r="X147" i="3" s="1"/>
  <c r="I147" i="3"/>
  <c r="AG146" i="3"/>
  <c r="V146" i="3"/>
  <c r="M148" i="2"/>
  <c r="AE148" i="2"/>
  <c r="AG148" i="2" s="1"/>
  <c r="AF148" i="2"/>
  <c r="K148" i="2"/>
  <c r="L148" i="2"/>
  <c r="X148" i="2" s="1"/>
  <c r="J149" i="2"/>
  <c r="I148" i="2"/>
  <c r="V147" i="3" l="1"/>
  <c r="AD145" i="2"/>
  <c r="AB144" i="2"/>
  <c r="AB143" i="2" s="1"/>
  <c r="AB142" i="2" s="1"/>
  <c r="AB141" i="2" s="1"/>
  <c r="AB140" i="2" s="1"/>
  <c r="AB139" i="2" s="1"/>
  <c r="AB138" i="2" s="1"/>
  <c r="AB137" i="2" s="1"/>
  <c r="AB136" i="2" s="1"/>
  <c r="AB135" i="2" s="1"/>
  <c r="AB134" i="2" s="1"/>
  <c r="AB133" i="2" s="1"/>
  <c r="AB132" i="2" s="1"/>
  <c r="AB131" i="2" s="1"/>
  <c r="AB130" i="2" s="1"/>
  <c r="AB129" i="2" s="1"/>
  <c r="AB128" i="2" s="1"/>
  <c r="AB127" i="2" s="1"/>
  <c r="AB126" i="2" s="1"/>
  <c r="AB125" i="2" s="1"/>
  <c r="AB124" i="2" s="1"/>
  <c r="AB123" i="2" s="1"/>
  <c r="AB122" i="2" s="1"/>
  <c r="AB121" i="2" s="1"/>
  <c r="AB120" i="2" s="1"/>
  <c r="AB119" i="2" s="1"/>
  <c r="AB118" i="2" s="1"/>
  <c r="AB117" i="2" s="1"/>
  <c r="AB116" i="2" s="1"/>
  <c r="AB115" i="2" s="1"/>
  <c r="AB114" i="2" s="1"/>
  <c r="AB113" i="2" s="1"/>
  <c r="AB112" i="2" s="1"/>
  <c r="AB111" i="2" s="1"/>
  <c r="AB110" i="2" s="1"/>
  <c r="AB109" i="2" s="1"/>
  <c r="AB108" i="2" s="1"/>
  <c r="AB107" i="2" s="1"/>
  <c r="AB106" i="2" s="1"/>
  <c r="AB105" i="2" s="1"/>
  <c r="AB104" i="2" s="1"/>
  <c r="AB103" i="2" s="1"/>
  <c r="AB102" i="2" s="1"/>
  <c r="AB101" i="2" s="1"/>
  <c r="AB100" i="2" s="1"/>
  <c r="AB99" i="2" s="1"/>
  <c r="AB98" i="2" s="1"/>
  <c r="AB97" i="2" s="1"/>
  <c r="AB96" i="2" s="1"/>
  <c r="AB95" i="2" s="1"/>
  <c r="AB94" i="2" s="1"/>
  <c r="AB93" i="2" s="1"/>
  <c r="L148" i="3"/>
  <c r="X148" i="3" s="1"/>
  <c r="J149" i="3"/>
  <c r="M148" i="3"/>
  <c r="AE148" i="3"/>
  <c r="AG148" i="3" s="1"/>
  <c r="AF148" i="3"/>
  <c r="K148" i="3"/>
  <c r="I148" i="3"/>
  <c r="N147" i="3"/>
  <c r="Y148" i="2"/>
  <c r="P149" i="2"/>
  <c r="R149" i="2" s="1"/>
  <c r="X149" i="2"/>
  <c r="AG147" i="3"/>
  <c r="Q146" i="3"/>
  <c r="AA146" i="3"/>
  <c r="Y147" i="3"/>
  <c r="P148" i="3"/>
  <c r="R148" i="3" s="1"/>
  <c r="AD148" i="2"/>
  <c r="O148" i="2"/>
  <c r="K149" i="2"/>
  <c r="N149" i="2" s="1"/>
  <c r="L149" i="2"/>
  <c r="J150" i="2"/>
  <c r="M149" i="2"/>
  <c r="AE149" i="2"/>
  <c r="AG149" i="2" s="1"/>
  <c r="AF149" i="2"/>
  <c r="I149" i="2"/>
  <c r="Z143" i="2"/>
  <c r="AD144" i="2"/>
  <c r="AB147" i="2"/>
  <c r="Z147" i="2"/>
  <c r="AA147" i="2"/>
  <c r="Q147" i="2"/>
  <c r="AH148" i="2"/>
  <c r="N148" i="3" l="1"/>
  <c r="AH148" i="3"/>
  <c r="AD149" i="2"/>
  <c r="O149" i="2"/>
  <c r="O148" i="3"/>
  <c r="N150" i="2"/>
  <c r="P150" i="2"/>
  <c r="R150" i="2" s="1"/>
  <c r="Y149" i="2"/>
  <c r="Y148" i="3"/>
  <c r="P149" i="3"/>
  <c r="R149" i="3" s="1"/>
  <c r="U148" i="3" s="1"/>
  <c r="X149" i="3"/>
  <c r="V149" i="2"/>
  <c r="V150" i="2" s="1"/>
  <c r="K149" i="3"/>
  <c r="N149" i="3" s="1"/>
  <c r="L149" i="3"/>
  <c r="J150" i="3"/>
  <c r="M149" i="3"/>
  <c r="AE149" i="3"/>
  <c r="AG149" i="3" s="1"/>
  <c r="AF149" i="3"/>
  <c r="AH149" i="3" s="1"/>
  <c r="I149" i="3"/>
  <c r="K150" i="2"/>
  <c r="L150" i="2"/>
  <c r="X150" i="2" s="1"/>
  <c r="J151" i="2"/>
  <c r="M150" i="2"/>
  <c r="AE150" i="2"/>
  <c r="AG150" i="2" s="1"/>
  <c r="AF150" i="2"/>
  <c r="AH150" i="2" s="1"/>
  <c r="I150" i="2"/>
  <c r="V148" i="3"/>
  <c r="U147" i="3"/>
  <c r="Q148" i="2"/>
  <c r="Z148" i="2"/>
  <c r="AA148" i="2"/>
  <c r="AB148" i="2"/>
  <c r="Z142" i="2"/>
  <c r="AD143" i="2"/>
  <c r="U148" i="2"/>
  <c r="O147" i="3"/>
  <c r="AH149" i="2"/>
  <c r="V149" i="3" l="1"/>
  <c r="O149" i="3"/>
  <c r="U150" i="2"/>
  <c r="Z141" i="2"/>
  <c r="AD142" i="2"/>
  <c r="P150" i="3"/>
  <c r="R150" i="3" s="1"/>
  <c r="U149" i="3" s="1"/>
  <c r="Y149" i="3"/>
  <c r="Q148" i="3"/>
  <c r="AA148" i="3"/>
  <c r="Y150" i="2"/>
  <c r="P151" i="2"/>
  <c r="R151" i="2" s="1"/>
  <c r="AE151" i="2"/>
  <c r="AF151" i="2"/>
  <c r="K151" i="2"/>
  <c r="N151" i="2" s="1"/>
  <c r="L151" i="2"/>
  <c r="X151" i="2" s="1"/>
  <c r="M151" i="2"/>
  <c r="J152" i="2"/>
  <c r="I151" i="2"/>
  <c r="AF150" i="3"/>
  <c r="K150" i="3"/>
  <c r="N150" i="3" s="1"/>
  <c r="L150" i="3"/>
  <c r="X150" i="3" s="1"/>
  <c r="J151" i="3"/>
  <c r="M150" i="3"/>
  <c r="AE150" i="3"/>
  <c r="I150" i="3"/>
  <c r="U149" i="2"/>
  <c r="O150" i="2"/>
  <c r="Q147" i="3"/>
  <c r="AA147" i="3"/>
  <c r="AA149" i="2"/>
  <c r="AB149" i="2"/>
  <c r="Q149" i="2"/>
  <c r="Z149" i="2"/>
  <c r="O150" i="3" l="1"/>
  <c r="O151" i="2"/>
  <c r="Y150" i="3"/>
  <c r="P151" i="3"/>
  <c r="R151" i="3" s="1"/>
  <c r="AH151" i="2"/>
  <c r="AD141" i="2"/>
  <c r="Z140" i="2"/>
  <c r="V151" i="2"/>
  <c r="V152" i="2" s="1"/>
  <c r="AE151" i="3"/>
  <c r="AF151" i="3"/>
  <c r="K151" i="3"/>
  <c r="L151" i="3"/>
  <c r="X151" i="3" s="1"/>
  <c r="M151" i="3"/>
  <c r="J152" i="3"/>
  <c r="I151" i="3"/>
  <c r="AG151" i="2"/>
  <c r="Q150" i="2"/>
  <c r="AA150" i="2"/>
  <c r="AH150" i="3"/>
  <c r="V150" i="3"/>
  <c r="M152" i="2"/>
  <c r="AE152" i="2"/>
  <c r="AF152" i="2"/>
  <c r="AH152" i="2" s="1"/>
  <c r="K152" i="2"/>
  <c r="N152" i="2" s="1"/>
  <c r="L152" i="2"/>
  <c r="J153" i="2"/>
  <c r="I152" i="2"/>
  <c r="AA149" i="3"/>
  <c r="Q149" i="3"/>
  <c r="AG150" i="3"/>
  <c r="Y151" i="2"/>
  <c r="P152" i="2"/>
  <c r="R152" i="2" s="1"/>
  <c r="X152" i="2"/>
  <c r="U151" i="2"/>
  <c r="AH151" i="3" l="1"/>
  <c r="V151" i="3"/>
  <c r="V152" i="3" s="1"/>
  <c r="O152" i="2"/>
  <c r="Z139" i="2"/>
  <c r="AD140" i="2"/>
  <c r="N153" i="2"/>
  <c r="Y152" i="2"/>
  <c r="P153" i="2"/>
  <c r="R153" i="2" s="1"/>
  <c r="N151" i="3"/>
  <c r="L152" i="3"/>
  <c r="X152" i="3" s="1"/>
  <c r="J153" i="3"/>
  <c r="M152" i="3"/>
  <c r="AE152" i="3"/>
  <c r="AF152" i="3"/>
  <c r="K152" i="3"/>
  <c r="I152" i="3"/>
  <c r="Q151" i="2"/>
  <c r="AA151" i="2"/>
  <c r="AG151" i="3"/>
  <c r="U150" i="3"/>
  <c r="Y151" i="3"/>
  <c r="P152" i="3"/>
  <c r="R152" i="3" s="1"/>
  <c r="U151" i="3" s="1"/>
  <c r="AG152" i="2"/>
  <c r="K153" i="2"/>
  <c r="V153" i="2" s="1"/>
  <c r="L153" i="2"/>
  <c r="X153" i="2" s="1"/>
  <c r="J154" i="2"/>
  <c r="M153" i="2"/>
  <c r="AE153" i="2"/>
  <c r="AG153" i="2" s="1"/>
  <c r="AF153" i="2"/>
  <c r="AH153" i="2" s="1"/>
  <c r="I153" i="2"/>
  <c r="Q150" i="3"/>
  <c r="AA150" i="3"/>
  <c r="O153" i="2" l="1"/>
  <c r="AD139" i="2"/>
  <c r="Z138" i="2"/>
  <c r="K153" i="3"/>
  <c r="L153" i="3"/>
  <c r="X153" i="3" s="1"/>
  <c r="J154" i="3"/>
  <c r="M153" i="3"/>
  <c r="AE153" i="3"/>
  <c r="AF153" i="3"/>
  <c r="I153" i="3"/>
  <c r="U153" i="2"/>
  <c r="Q152" i="2"/>
  <c r="AA152" i="2"/>
  <c r="O151" i="3"/>
  <c r="K154" i="2"/>
  <c r="N154" i="2" s="1"/>
  <c r="L154" i="2"/>
  <c r="X154" i="2" s="1"/>
  <c r="J155" i="2"/>
  <c r="M154" i="2"/>
  <c r="AF154" i="2"/>
  <c r="AE154" i="2"/>
  <c r="I154" i="2"/>
  <c r="U152" i="2"/>
  <c r="AH152" i="3"/>
  <c r="Y152" i="3"/>
  <c r="P153" i="3"/>
  <c r="R153" i="3" s="1"/>
  <c r="U152" i="3" s="1"/>
  <c r="P154" i="2"/>
  <c r="R154" i="2" s="1"/>
  <c r="Y153" i="2"/>
  <c r="N152" i="3"/>
  <c r="AG152" i="3"/>
  <c r="N153" i="3" l="1"/>
  <c r="O153" i="3"/>
  <c r="O154" i="2"/>
  <c r="AF154" i="3"/>
  <c r="K154" i="3"/>
  <c r="N154" i="3" s="1"/>
  <c r="L154" i="3"/>
  <c r="X154" i="3" s="1"/>
  <c r="J155" i="3"/>
  <c r="M154" i="3"/>
  <c r="AE154" i="3"/>
  <c r="I154" i="3"/>
  <c r="Z137" i="2"/>
  <c r="AD138" i="2"/>
  <c r="O152" i="3"/>
  <c r="V154" i="2"/>
  <c r="Q151" i="3"/>
  <c r="AA151" i="3"/>
  <c r="V153" i="3"/>
  <c r="AE155" i="2"/>
  <c r="AG155" i="2" s="1"/>
  <c r="AF155" i="2"/>
  <c r="K155" i="2"/>
  <c r="L155" i="2"/>
  <c r="M155" i="2"/>
  <c r="J156" i="2"/>
  <c r="I155" i="2"/>
  <c r="AH153" i="3"/>
  <c r="AA153" i="2"/>
  <c r="Q153" i="2"/>
  <c r="Y154" i="2"/>
  <c r="P155" i="2"/>
  <c r="R155" i="2" s="1"/>
  <c r="X155" i="2"/>
  <c r="N155" i="2"/>
  <c r="V155" i="2"/>
  <c r="AG154" i="2"/>
  <c r="AG153" i="3"/>
  <c r="AH154" i="2"/>
  <c r="P154" i="3"/>
  <c r="R154" i="3" s="1"/>
  <c r="Y153" i="3"/>
  <c r="V154" i="3" l="1"/>
  <c r="O154" i="3"/>
  <c r="AE155" i="3"/>
  <c r="AF155" i="3"/>
  <c r="K155" i="3"/>
  <c r="N155" i="3" s="1"/>
  <c r="J156" i="3"/>
  <c r="L155" i="3"/>
  <c r="X155" i="3" s="1"/>
  <c r="M155" i="3"/>
  <c r="I155" i="3"/>
  <c r="AH154" i="3"/>
  <c r="M156" i="2"/>
  <c r="AE156" i="2"/>
  <c r="AF156" i="2"/>
  <c r="AH156" i="2" s="1"/>
  <c r="K156" i="2"/>
  <c r="N156" i="2" s="1"/>
  <c r="L156" i="2"/>
  <c r="J157" i="2"/>
  <c r="I156" i="2"/>
  <c r="Y155" i="2"/>
  <c r="P156" i="2"/>
  <c r="R156" i="2" s="1"/>
  <c r="X156" i="2"/>
  <c r="Z136" i="2"/>
  <c r="AD137" i="2"/>
  <c r="Q154" i="2"/>
  <c r="AA154" i="2"/>
  <c r="U153" i="3"/>
  <c r="AG154" i="3"/>
  <c r="Q153" i="3"/>
  <c r="O155" i="2"/>
  <c r="Q152" i="3"/>
  <c r="AA152" i="3"/>
  <c r="AA153" i="3" s="1"/>
  <c r="U154" i="2"/>
  <c r="AH155" i="2"/>
  <c r="Y154" i="3"/>
  <c r="P155" i="3"/>
  <c r="R155" i="3" s="1"/>
  <c r="U154" i="3" s="1"/>
  <c r="V155" i="3" l="1"/>
  <c r="O156" i="2"/>
  <c r="O155" i="3"/>
  <c r="U156" i="2"/>
  <c r="AH155" i="3"/>
  <c r="L156" i="3"/>
  <c r="X156" i="3" s="1"/>
  <c r="J157" i="3"/>
  <c r="M156" i="3"/>
  <c r="AE156" i="3"/>
  <c r="AF156" i="3"/>
  <c r="K156" i="3"/>
  <c r="N156" i="3" s="1"/>
  <c r="I156" i="3"/>
  <c r="Q155" i="2"/>
  <c r="AA155" i="2"/>
  <c r="AG155" i="3"/>
  <c r="AG156" i="2"/>
  <c r="V156" i="2"/>
  <c r="U155" i="2"/>
  <c r="N157" i="2"/>
  <c r="V157" i="2"/>
  <c r="Y156" i="2"/>
  <c r="P157" i="2"/>
  <c r="R157" i="2" s="1"/>
  <c r="K157" i="2"/>
  <c r="L157" i="2"/>
  <c r="X157" i="2" s="1"/>
  <c r="J158" i="2"/>
  <c r="M157" i="2"/>
  <c r="AE157" i="2"/>
  <c r="AG157" i="2" s="1"/>
  <c r="AF157" i="2"/>
  <c r="I157" i="2"/>
  <c r="Q154" i="3"/>
  <c r="AA154" i="3"/>
  <c r="Z135" i="2"/>
  <c r="AD136" i="2"/>
  <c r="Y155" i="3"/>
  <c r="P156" i="3"/>
  <c r="R156" i="3" s="1"/>
  <c r="U155" i="3" s="1"/>
  <c r="O156" i="3" l="1"/>
  <c r="Q155" i="3"/>
  <c r="AA155" i="3"/>
  <c r="O157" i="2"/>
  <c r="AH156" i="3"/>
  <c r="P158" i="2"/>
  <c r="R158" i="2" s="1"/>
  <c r="Y157" i="2"/>
  <c r="V158" i="2"/>
  <c r="X158" i="2"/>
  <c r="N158" i="2"/>
  <c r="K158" i="2"/>
  <c r="L158" i="2"/>
  <c r="J159" i="2"/>
  <c r="M158" i="2"/>
  <c r="AE158" i="2"/>
  <c r="AG158" i="2" s="1"/>
  <c r="AF158" i="2"/>
  <c r="AH158" i="2" s="1"/>
  <c r="I158" i="2"/>
  <c r="V156" i="3"/>
  <c r="AG156" i="3"/>
  <c r="Y156" i="3"/>
  <c r="P157" i="3"/>
  <c r="R157" i="3" s="1"/>
  <c r="Q156" i="2"/>
  <c r="AA156" i="2"/>
  <c r="Z134" i="2"/>
  <c r="AD135" i="2"/>
  <c r="U157" i="2"/>
  <c r="AH157" i="2"/>
  <c r="K157" i="3"/>
  <c r="N157" i="3" s="1"/>
  <c r="L157" i="3"/>
  <c r="X157" i="3" s="1"/>
  <c r="J158" i="3"/>
  <c r="M157" i="3"/>
  <c r="AE157" i="3"/>
  <c r="AF157" i="3"/>
  <c r="I157" i="3"/>
  <c r="AG157" i="3" l="1"/>
  <c r="V157" i="3"/>
  <c r="AH157" i="3"/>
  <c r="O158" i="2"/>
  <c r="P158" i="3"/>
  <c r="R158" i="3" s="1"/>
  <c r="U157" i="3" s="1"/>
  <c r="Y157" i="3"/>
  <c r="U158" i="2"/>
  <c r="Z133" i="2"/>
  <c r="AD134" i="2"/>
  <c r="O157" i="3"/>
  <c r="AE159" i="2"/>
  <c r="AF159" i="2"/>
  <c r="K159" i="2"/>
  <c r="N159" i="2" s="1"/>
  <c r="L159" i="2"/>
  <c r="X159" i="2" s="1"/>
  <c r="M159" i="2"/>
  <c r="J160" i="2"/>
  <c r="I159" i="2"/>
  <c r="U156" i="3"/>
  <c r="Q156" i="3"/>
  <c r="AA156" i="3"/>
  <c r="Y158" i="2"/>
  <c r="P159" i="2"/>
  <c r="R159" i="2" s="1"/>
  <c r="AF158" i="3"/>
  <c r="K158" i="3"/>
  <c r="N158" i="3" s="1"/>
  <c r="L158" i="3"/>
  <c r="X158" i="3" s="1"/>
  <c r="J159" i="3"/>
  <c r="M158" i="3"/>
  <c r="AE158" i="3"/>
  <c r="I158" i="3"/>
  <c r="AA157" i="2"/>
  <c r="Q157" i="2"/>
  <c r="AH158" i="3" l="1"/>
  <c r="O159" i="2"/>
  <c r="O158" i="3"/>
  <c r="AG159" i="2"/>
  <c r="V158" i="3"/>
  <c r="AG158" i="3"/>
  <c r="AA157" i="3"/>
  <c r="Q157" i="3"/>
  <c r="V159" i="2"/>
  <c r="AH159" i="2"/>
  <c r="Y158" i="3"/>
  <c r="P159" i="3"/>
  <c r="R159" i="3" s="1"/>
  <c r="U158" i="3" s="1"/>
  <c r="AE159" i="3"/>
  <c r="AF159" i="3"/>
  <c r="K159" i="3"/>
  <c r="N159" i="3" s="1"/>
  <c r="J160" i="3"/>
  <c r="L159" i="3"/>
  <c r="X159" i="3" s="1"/>
  <c r="M159" i="3"/>
  <c r="I159" i="3"/>
  <c r="M160" i="2"/>
  <c r="AE160" i="2"/>
  <c r="AF160" i="2"/>
  <c r="K160" i="2"/>
  <c r="N160" i="2" s="1"/>
  <c r="L160" i="2"/>
  <c r="X160" i="2" s="1"/>
  <c r="J161" i="2"/>
  <c r="I160" i="2"/>
  <c r="Y159" i="2"/>
  <c r="P160" i="2"/>
  <c r="R160" i="2" s="1"/>
  <c r="AD133" i="2"/>
  <c r="Z132" i="2"/>
  <c r="Q158" i="2"/>
  <c r="AA158" i="2"/>
  <c r="AH159" i="3" l="1"/>
  <c r="O160" i="2"/>
  <c r="O159" i="3"/>
  <c r="L160" i="3"/>
  <c r="X160" i="3" s="1"/>
  <c r="J161" i="3"/>
  <c r="M160" i="3"/>
  <c r="AE160" i="3"/>
  <c r="AF160" i="3"/>
  <c r="K160" i="3"/>
  <c r="N160" i="3" s="1"/>
  <c r="I160" i="3"/>
  <c r="V160" i="2"/>
  <c r="U160" i="2"/>
  <c r="AG159" i="3"/>
  <c r="AG160" i="2"/>
  <c r="U159" i="2"/>
  <c r="Q158" i="3"/>
  <c r="AA158" i="3"/>
  <c r="AH160" i="2"/>
  <c r="Y159" i="3"/>
  <c r="P160" i="3"/>
  <c r="R160" i="3" s="1"/>
  <c r="U159" i="3" s="1"/>
  <c r="V159" i="3"/>
  <c r="Y160" i="2"/>
  <c r="P161" i="2"/>
  <c r="R161" i="2" s="1"/>
  <c r="Z131" i="2"/>
  <c r="AD132" i="2"/>
  <c r="K161" i="2"/>
  <c r="N161" i="2" s="1"/>
  <c r="L161" i="2"/>
  <c r="X161" i="2" s="1"/>
  <c r="J162" i="2"/>
  <c r="M161" i="2"/>
  <c r="AE161" i="2"/>
  <c r="AF161" i="2"/>
  <c r="I161" i="2"/>
  <c r="Q159" i="2"/>
  <c r="AA159" i="2"/>
  <c r="V160" i="3" l="1"/>
  <c r="O161" i="2"/>
  <c r="Y160" i="3"/>
  <c r="P161" i="3"/>
  <c r="R161" i="3" s="1"/>
  <c r="Q159" i="3"/>
  <c r="AA159" i="3"/>
  <c r="V161" i="2"/>
  <c r="K161" i="3"/>
  <c r="N161" i="3" s="1"/>
  <c r="L161" i="3"/>
  <c r="X161" i="3" s="1"/>
  <c r="J162" i="3"/>
  <c r="M161" i="3"/>
  <c r="AE161" i="3"/>
  <c r="AF161" i="3"/>
  <c r="I161" i="3"/>
  <c r="P162" i="2"/>
  <c r="R162" i="2" s="1"/>
  <c r="Y161" i="2"/>
  <c r="AH161" i="2"/>
  <c r="AH160" i="3"/>
  <c r="Q160" i="2"/>
  <c r="AA160" i="2"/>
  <c r="O160" i="3"/>
  <c r="K162" i="2"/>
  <c r="N162" i="2" s="1"/>
  <c r="L162" i="2"/>
  <c r="X162" i="2" s="1"/>
  <c r="J163" i="2"/>
  <c r="M162" i="2"/>
  <c r="AE162" i="2"/>
  <c r="AF162" i="2"/>
  <c r="I162" i="2"/>
  <c r="AD131" i="2"/>
  <c r="Z130" i="2"/>
  <c r="AG161" i="2"/>
  <c r="AG160" i="3"/>
  <c r="O162" i="2" l="1"/>
  <c r="O161" i="3"/>
  <c r="AF162" i="3"/>
  <c r="K162" i="3"/>
  <c r="N162" i="3" s="1"/>
  <c r="L162" i="3"/>
  <c r="X162" i="3" s="1"/>
  <c r="J163" i="3"/>
  <c r="M162" i="3"/>
  <c r="AE162" i="3"/>
  <c r="I162" i="3"/>
  <c r="V161" i="3"/>
  <c r="Y162" i="2"/>
  <c r="P163" i="2"/>
  <c r="R163" i="2" s="1"/>
  <c r="U162" i="2" s="1"/>
  <c r="Z129" i="2"/>
  <c r="AD130" i="2"/>
  <c r="Q160" i="3"/>
  <c r="AA160" i="3"/>
  <c r="AH161" i="3"/>
  <c r="U160" i="3"/>
  <c r="AH162" i="2"/>
  <c r="AG161" i="3"/>
  <c r="AA161" i="2"/>
  <c r="Q161" i="2"/>
  <c r="AE163" i="2"/>
  <c r="AF163" i="2"/>
  <c r="AH163" i="2" s="1"/>
  <c r="K163" i="2"/>
  <c r="N163" i="2" s="1"/>
  <c r="M163" i="2"/>
  <c r="J164" i="2"/>
  <c r="L163" i="2"/>
  <c r="X163" i="2" s="1"/>
  <c r="I163" i="2"/>
  <c r="U161" i="2"/>
  <c r="AG162" i="2"/>
  <c r="V162" i="2"/>
  <c r="P162" i="3"/>
  <c r="R162" i="3" s="1"/>
  <c r="Y161" i="3"/>
  <c r="AH162" i="3" l="1"/>
  <c r="V162" i="3"/>
  <c r="O162" i="3"/>
  <c r="O163" i="2"/>
  <c r="U162" i="3"/>
  <c r="N164" i="2"/>
  <c r="Y163" i="2"/>
  <c r="P164" i="2"/>
  <c r="R164" i="2" s="1"/>
  <c r="AA161" i="3"/>
  <c r="Q161" i="3"/>
  <c r="AG163" i="2"/>
  <c r="U161" i="3"/>
  <c r="U163" i="2"/>
  <c r="AG162" i="3"/>
  <c r="Q162" i="2"/>
  <c r="AA162" i="2"/>
  <c r="M164" i="2"/>
  <c r="AE164" i="2"/>
  <c r="AF164" i="2"/>
  <c r="K164" i="2"/>
  <c r="L164" i="2"/>
  <c r="X164" i="2" s="1"/>
  <c r="J165" i="2"/>
  <c r="I164" i="2"/>
  <c r="V163" i="2"/>
  <c r="V164" i="2" s="1"/>
  <c r="Y162" i="3"/>
  <c r="P163" i="3"/>
  <c r="R163" i="3" s="1"/>
  <c r="Z128" i="2"/>
  <c r="AD129" i="2"/>
  <c r="AE163" i="3"/>
  <c r="AF163" i="3"/>
  <c r="K163" i="3"/>
  <c r="N163" i="3" s="1"/>
  <c r="M163" i="3"/>
  <c r="J164" i="3"/>
  <c r="L163" i="3"/>
  <c r="X163" i="3" s="1"/>
  <c r="I163" i="3"/>
  <c r="AG163" i="3" l="1"/>
  <c r="O163" i="3"/>
  <c r="O164" i="2"/>
  <c r="K165" i="2"/>
  <c r="N165" i="2" s="1"/>
  <c r="L165" i="2"/>
  <c r="X165" i="2" s="1"/>
  <c r="J166" i="2"/>
  <c r="M165" i="2"/>
  <c r="AE165" i="2"/>
  <c r="AF165" i="2"/>
  <c r="I165" i="2"/>
  <c r="Z127" i="2"/>
  <c r="AD128" i="2"/>
  <c r="Q163" i="2"/>
  <c r="AA163" i="2"/>
  <c r="AH164" i="2"/>
  <c r="L164" i="3"/>
  <c r="X164" i="3" s="1"/>
  <c r="J165" i="3"/>
  <c r="M164" i="3"/>
  <c r="AE164" i="3"/>
  <c r="AF164" i="3"/>
  <c r="K164" i="3"/>
  <c r="N164" i="3" s="1"/>
  <c r="I164" i="3"/>
  <c r="AG164" i="2"/>
  <c r="Y163" i="3"/>
  <c r="P164" i="3"/>
  <c r="R164" i="3" s="1"/>
  <c r="U163" i="3" s="1"/>
  <c r="V163" i="3"/>
  <c r="AH163" i="3"/>
  <c r="Y164" i="2"/>
  <c r="P165" i="2"/>
  <c r="R165" i="2" s="1"/>
  <c r="Q162" i="3"/>
  <c r="AA162" i="3"/>
  <c r="V164" i="3" l="1"/>
  <c r="AG164" i="3"/>
  <c r="O165" i="2"/>
  <c r="Y165" i="2"/>
  <c r="P166" i="2"/>
  <c r="R166" i="2" s="1"/>
  <c r="U165" i="2" s="1"/>
  <c r="V165" i="2"/>
  <c r="K165" i="3"/>
  <c r="L165" i="3"/>
  <c r="X165" i="3" s="1"/>
  <c r="J166" i="3"/>
  <c r="M165" i="3"/>
  <c r="AE165" i="3"/>
  <c r="AG165" i="3" s="1"/>
  <c r="AF165" i="3"/>
  <c r="AH165" i="3" s="1"/>
  <c r="I165" i="3"/>
  <c r="AD127" i="2"/>
  <c r="Z126" i="2"/>
  <c r="U164" i="2"/>
  <c r="Q164" i="2"/>
  <c r="AA164" i="2"/>
  <c r="AH165" i="2"/>
  <c r="Q163" i="3"/>
  <c r="AA163" i="3"/>
  <c r="N165" i="3"/>
  <c r="V165" i="3"/>
  <c r="Y164" i="3"/>
  <c r="P165" i="3"/>
  <c r="R165" i="3" s="1"/>
  <c r="U164" i="3" s="1"/>
  <c r="K166" i="2"/>
  <c r="V166" i="2" s="1"/>
  <c r="L166" i="2"/>
  <c r="X166" i="2" s="1"/>
  <c r="J167" i="2"/>
  <c r="M166" i="2"/>
  <c r="AE166" i="2"/>
  <c r="AG166" i="2" s="1"/>
  <c r="AF166" i="2"/>
  <c r="I166" i="2"/>
  <c r="O164" i="3"/>
  <c r="AH164" i="3"/>
  <c r="AG165" i="2"/>
  <c r="Y166" i="2" l="1"/>
  <c r="P167" i="2"/>
  <c r="R167" i="2" s="1"/>
  <c r="V167" i="2"/>
  <c r="AE167" i="2"/>
  <c r="AG167" i="2" s="1"/>
  <c r="AF167" i="2"/>
  <c r="K167" i="2"/>
  <c r="L167" i="2"/>
  <c r="X167" i="2" s="1"/>
  <c r="M167" i="2"/>
  <c r="J168" i="2"/>
  <c r="I167" i="2"/>
  <c r="N166" i="2"/>
  <c r="N167" i="2" s="1"/>
  <c r="P166" i="3"/>
  <c r="R166" i="3" s="1"/>
  <c r="U165" i="3" s="1"/>
  <c r="Y165" i="3"/>
  <c r="AF166" i="3"/>
  <c r="K166" i="3"/>
  <c r="N166" i="3" s="1"/>
  <c r="L166" i="3"/>
  <c r="X166" i="3" s="1"/>
  <c r="J167" i="3"/>
  <c r="M166" i="3"/>
  <c r="AE166" i="3"/>
  <c r="I166" i="3"/>
  <c r="Q164" i="3"/>
  <c r="AA164" i="3"/>
  <c r="Z125" i="2"/>
  <c r="AD126" i="2"/>
  <c r="O165" i="3"/>
  <c r="AA165" i="2"/>
  <c r="Q165" i="2"/>
  <c r="U166" i="2"/>
  <c r="AH166" i="2"/>
  <c r="O166" i="3" l="1"/>
  <c r="O167" i="2"/>
  <c r="Z124" i="2"/>
  <c r="AD125" i="2"/>
  <c r="AH166" i="3"/>
  <c r="M168" i="2"/>
  <c r="AE168" i="2"/>
  <c r="AF168" i="2"/>
  <c r="K168" i="2"/>
  <c r="V168" i="2" s="1"/>
  <c r="L168" i="2"/>
  <c r="J169" i="2"/>
  <c r="I168" i="2"/>
  <c r="N168" i="2"/>
  <c r="Y167" i="2"/>
  <c r="P168" i="2"/>
  <c r="R168" i="2" s="1"/>
  <c r="X168" i="2"/>
  <c r="U167" i="2"/>
  <c r="AA165" i="3"/>
  <c r="Q165" i="3"/>
  <c r="AE167" i="3"/>
  <c r="AF167" i="3"/>
  <c r="K167" i="3"/>
  <c r="N167" i="3" s="1"/>
  <c r="L167" i="3"/>
  <c r="X167" i="3" s="1"/>
  <c r="M167" i="3"/>
  <c r="J168" i="3"/>
  <c r="I167" i="3"/>
  <c r="O166" i="2"/>
  <c r="V166" i="3"/>
  <c r="AG166" i="3"/>
  <c r="Y166" i="3"/>
  <c r="P167" i="3"/>
  <c r="R167" i="3" s="1"/>
  <c r="U166" i="3" s="1"/>
  <c r="AH167" i="2"/>
  <c r="V167" i="3" l="1"/>
  <c r="Y168" i="2"/>
  <c r="P169" i="2"/>
  <c r="R169" i="2" s="1"/>
  <c r="Y167" i="3"/>
  <c r="P168" i="3"/>
  <c r="R168" i="3" s="1"/>
  <c r="U167" i="3" s="1"/>
  <c r="K169" i="2"/>
  <c r="N169" i="2" s="1"/>
  <c r="L169" i="2"/>
  <c r="X169" i="2" s="1"/>
  <c r="J170" i="2"/>
  <c r="M169" i="2"/>
  <c r="AE169" i="2"/>
  <c r="AG169" i="2" s="1"/>
  <c r="AF169" i="2"/>
  <c r="AH169" i="2" s="1"/>
  <c r="I169" i="2"/>
  <c r="AD124" i="2"/>
  <c r="Z123" i="2"/>
  <c r="O168" i="2"/>
  <c r="Q166" i="2"/>
  <c r="AA166" i="2"/>
  <c r="AA167" i="2" s="1"/>
  <c r="Q167" i="2"/>
  <c r="O167" i="3"/>
  <c r="AH167" i="3"/>
  <c r="AH168" i="2"/>
  <c r="L168" i="3"/>
  <c r="X168" i="3" s="1"/>
  <c r="J169" i="3"/>
  <c r="M168" i="3"/>
  <c r="AE168" i="3"/>
  <c r="AF168" i="3"/>
  <c r="K168" i="3"/>
  <c r="V168" i="3" s="1"/>
  <c r="I168" i="3"/>
  <c r="AG167" i="3"/>
  <c r="AG168" i="2"/>
  <c r="Q166" i="3"/>
  <c r="AA166" i="3"/>
  <c r="AH168" i="3" l="1"/>
  <c r="O169" i="2"/>
  <c r="Q167" i="3"/>
  <c r="AA167" i="3"/>
  <c r="N168" i="3"/>
  <c r="AG168" i="3"/>
  <c r="Y168" i="3"/>
  <c r="P169" i="3"/>
  <c r="R169" i="3" s="1"/>
  <c r="K169" i="3"/>
  <c r="L169" i="3"/>
  <c r="X169" i="3" s="1"/>
  <c r="J170" i="3"/>
  <c r="M169" i="3"/>
  <c r="AE169" i="3"/>
  <c r="AF169" i="3"/>
  <c r="I169" i="3"/>
  <c r="V170" i="2"/>
  <c r="X170" i="2"/>
  <c r="Y169" i="2"/>
  <c r="P170" i="2"/>
  <c r="R170" i="2" s="1"/>
  <c r="Q168" i="2"/>
  <c r="AA168" i="2"/>
  <c r="Z122" i="2"/>
  <c r="AD123" i="2"/>
  <c r="V169" i="2"/>
  <c r="K170" i="2"/>
  <c r="N170" i="2" s="1"/>
  <c r="L170" i="2"/>
  <c r="J171" i="2"/>
  <c r="M170" i="2"/>
  <c r="AF170" i="2"/>
  <c r="AH170" i="2" s="1"/>
  <c r="AE170" i="2"/>
  <c r="AG170" i="2" s="1"/>
  <c r="I170" i="2"/>
  <c r="U168" i="2"/>
  <c r="N169" i="3" l="1"/>
  <c r="AH169" i="3"/>
  <c r="O170" i="2"/>
  <c r="O169" i="3"/>
  <c r="Z121" i="2"/>
  <c r="AD122" i="2"/>
  <c r="AG169" i="3"/>
  <c r="V169" i="3"/>
  <c r="O168" i="3"/>
  <c r="Y170" i="2"/>
  <c r="P171" i="2"/>
  <c r="R171" i="2" s="1"/>
  <c r="U170" i="2" s="1"/>
  <c r="X171" i="2"/>
  <c r="AE171" i="2"/>
  <c r="AF171" i="2"/>
  <c r="L171" i="2"/>
  <c r="M171" i="2"/>
  <c r="K171" i="2"/>
  <c r="N171" i="2" s="1"/>
  <c r="J172" i="2"/>
  <c r="I171" i="2"/>
  <c r="P170" i="3"/>
  <c r="R170" i="3" s="1"/>
  <c r="U169" i="3" s="1"/>
  <c r="Y169" i="3"/>
  <c r="AF170" i="3"/>
  <c r="K170" i="3"/>
  <c r="N170" i="3" s="1"/>
  <c r="L170" i="3"/>
  <c r="X170" i="3" s="1"/>
  <c r="J171" i="3"/>
  <c r="M170" i="3"/>
  <c r="AE170" i="3"/>
  <c r="I170" i="3"/>
  <c r="U169" i="2"/>
  <c r="AA169" i="2"/>
  <c r="Q169" i="2"/>
  <c r="U168" i="3"/>
  <c r="V170" i="3" l="1"/>
  <c r="AH170" i="3"/>
  <c r="AG170" i="3"/>
  <c r="O171" i="2"/>
  <c r="M172" i="2"/>
  <c r="AF172" i="2"/>
  <c r="L172" i="2"/>
  <c r="X172" i="2" s="1"/>
  <c r="AE172" i="2"/>
  <c r="J173" i="2"/>
  <c r="K172" i="2"/>
  <c r="N172" i="2" s="1"/>
  <c r="I172" i="2"/>
  <c r="O170" i="3"/>
  <c r="AH171" i="2"/>
  <c r="Q168" i="3"/>
  <c r="AA168" i="3"/>
  <c r="AA169" i="3" s="1"/>
  <c r="Q169" i="3"/>
  <c r="U171" i="2"/>
  <c r="Y170" i="3"/>
  <c r="P171" i="3"/>
  <c r="R171" i="3" s="1"/>
  <c r="U170" i="3" s="1"/>
  <c r="AE171" i="3"/>
  <c r="AF171" i="3"/>
  <c r="K171" i="3"/>
  <c r="N171" i="3" s="1"/>
  <c r="J172" i="3"/>
  <c r="L171" i="3"/>
  <c r="X171" i="3" s="1"/>
  <c r="M171" i="3"/>
  <c r="I171" i="3"/>
  <c r="V171" i="2"/>
  <c r="V172" i="2" s="1"/>
  <c r="Q170" i="2"/>
  <c r="AA170" i="2"/>
  <c r="P172" i="2"/>
  <c r="R172" i="2" s="1"/>
  <c r="Y171" i="2"/>
  <c r="Z120" i="2"/>
  <c r="AD121" i="2"/>
  <c r="AG171" i="2"/>
  <c r="V171" i="3" l="1"/>
  <c r="O171" i="3"/>
  <c r="O172" i="2"/>
  <c r="Y171" i="3"/>
  <c r="P172" i="3"/>
  <c r="R172" i="3" s="1"/>
  <c r="U171" i="3" s="1"/>
  <c r="K173" i="2"/>
  <c r="N173" i="2" s="1"/>
  <c r="L173" i="2"/>
  <c r="J174" i="2"/>
  <c r="M173" i="2"/>
  <c r="AE173" i="2"/>
  <c r="AG173" i="2" s="1"/>
  <c r="AF173" i="2"/>
  <c r="AH173" i="2" s="1"/>
  <c r="I173" i="2"/>
  <c r="AH172" i="2"/>
  <c r="AH171" i="3"/>
  <c r="V173" i="2"/>
  <c r="P173" i="2"/>
  <c r="R173" i="2" s="1"/>
  <c r="Y172" i="2"/>
  <c r="X173" i="2"/>
  <c r="AD120" i="2"/>
  <c r="Z119" i="2"/>
  <c r="L172" i="3"/>
  <c r="X172" i="3" s="1"/>
  <c r="J173" i="3"/>
  <c r="M172" i="3"/>
  <c r="AE172" i="3"/>
  <c r="AF172" i="3"/>
  <c r="K172" i="3"/>
  <c r="N172" i="3" s="1"/>
  <c r="I172" i="3"/>
  <c r="AG171" i="3"/>
  <c r="Q170" i="3"/>
  <c r="AA170" i="3"/>
  <c r="AG172" i="2"/>
  <c r="Q171" i="2"/>
  <c r="AA171" i="2"/>
  <c r="AH172" i="3" l="1"/>
  <c r="AG172" i="3"/>
  <c r="O173" i="2"/>
  <c r="O172" i="3"/>
  <c r="Y173" i="2"/>
  <c r="P174" i="2"/>
  <c r="R174" i="2" s="1"/>
  <c r="V172" i="3"/>
  <c r="K173" i="3"/>
  <c r="N173" i="3" s="1"/>
  <c r="L173" i="3"/>
  <c r="X173" i="3" s="1"/>
  <c r="J174" i="3"/>
  <c r="M173" i="3"/>
  <c r="AE173" i="3"/>
  <c r="AG173" i="3" s="1"/>
  <c r="AF173" i="3"/>
  <c r="AH173" i="3" s="1"/>
  <c r="I173" i="3"/>
  <c r="AA172" i="2"/>
  <c r="Q172" i="2"/>
  <c r="Y172" i="3"/>
  <c r="P173" i="3"/>
  <c r="R173" i="3" s="1"/>
  <c r="U172" i="3" s="1"/>
  <c r="L174" i="2"/>
  <c r="X174" i="2" s="1"/>
  <c r="M174" i="2"/>
  <c r="AE174" i="2"/>
  <c r="J175" i="2"/>
  <c r="K174" i="2"/>
  <c r="V174" i="2" s="1"/>
  <c r="AF174" i="2"/>
  <c r="I174" i="2"/>
  <c r="Q171" i="3"/>
  <c r="AA171" i="3"/>
  <c r="AD119" i="2"/>
  <c r="Z118" i="2"/>
  <c r="U172" i="2"/>
  <c r="V173" i="3" l="1"/>
  <c r="O173" i="3"/>
  <c r="AE175" i="2"/>
  <c r="AF175" i="2"/>
  <c r="K175" i="2"/>
  <c r="V175" i="2" s="1"/>
  <c r="L175" i="2"/>
  <c r="X175" i="2" s="1"/>
  <c r="M175" i="2"/>
  <c r="J176" i="2"/>
  <c r="I175" i="2"/>
  <c r="AF174" i="3"/>
  <c r="K174" i="3"/>
  <c r="V174" i="3" s="1"/>
  <c r="L174" i="3"/>
  <c r="X174" i="3" s="1"/>
  <c r="J175" i="3"/>
  <c r="M174" i="3"/>
  <c r="AE174" i="3"/>
  <c r="I174" i="3"/>
  <c r="AG174" i="2"/>
  <c r="Q172" i="3"/>
  <c r="AA172" i="3"/>
  <c r="N174" i="2"/>
  <c r="U173" i="2"/>
  <c r="P174" i="3"/>
  <c r="R174" i="3" s="1"/>
  <c r="U173" i="3" s="1"/>
  <c r="Y173" i="3"/>
  <c r="AA173" i="2"/>
  <c r="Q173" i="2"/>
  <c r="Y174" i="2"/>
  <c r="P175" i="2"/>
  <c r="R175" i="2" s="1"/>
  <c r="Z117" i="2"/>
  <c r="AD118" i="2"/>
  <c r="AH174" i="2"/>
  <c r="AG174" i="3" l="1"/>
  <c r="Y175" i="2"/>
  <c r="P176" i="2"/>
  <c r="R176" i="2" s="1"/>
  <c r="O174" i="2"/>
  <c r="N175" i="2"/>
  <c r="AE175" i="3"/>
  <c r="AF175" i="3"/>
  <c r="K175" i="3"/>
  <c r="J176" i="3"/>
  <c r="L175" i="3"/>
  <c r="X175" i="3" s="1"/>
  <c r="M175" i="3"/>
  <c r="I175" i="3"/>
  <c r="N174" i="3"/>
  <c r="AG175" i="2"/>
  <c r="Z116" i="2"/>
  <c r="AD117" i="2"/>
  <c r="V175" i="3"/>
  <c r="Y174" i="3"/>
  <c r="P175" i="3"/>
  <c r="R175" i="3" s="1"/>
  <c r="AH175" i="2"/>
  <c r="AH174" i="3"/>
  <c r="AA173" i="3"/>
  <c r="Q173" i="3"/>
  <c r="M176" i="2"/>
  <c r="AE176" i="2"/>
  <c r="AF176" i="2"/>
  <c r="K176" i="2"/>
  <c r="N176" i="2" s="1"/>
  <c r="L176" i="2"/>
  <c r="X176" i="2" s="1"/>
  <c r="J177" i="2"/>
  <c r="I176" i="2"/>
  <c r="U174" i="2"/>
  <c r="O176" i="2" l="1"/>
  <c r="O174" i="3"/>
  <c r="O175" i="2"/>
  <c r="Q174" i="2"/>
  <c r="AA174" i="2"/>
  <c r="L176" i="3"/>
  <c r="X176" i="3" s="1"/>
  <c r="J177" i="3"/>
  <c r="M176" i="3"/>
  <c r="AE176" i="3"/>
  <c r="AF176" i="3"/>
  <c r="K176" i="3"/>
  <c r="I176" i="3"/>
  <c r="N175" i="3"/>
  <c r="K177" i="2"/>
  <c r="N177" i="2" s="1"/>
  <c r="L177" i="2"/>
  <c r="X177" i="2" s="1"/>
  <c r="J178" i="2"/>
  <c r="M177" i="2"/>
  <c r="AE177" i="2"/>
  <c r="AF177" i="2"/>
  <c r="I177" i="2"/>
  <c r="AH176" i="2"/>
  <c r="P177" i="2"/>
  <c r="R177" i="2" s="1"/>
  <c r="V177" i="2"/>
  <c r="Y176" i="2"/>
  <c r="U175" i="2"/>
  <c r="AH175" i="3"/>
  <c r="V176" i="2"/>
  <c r="Y175" i="3"/>
  <c r="P176" i="3"/>
  <c r="R176" i="3" s="1"/>
  <c r="AG176" i="2"/>
  <c r="Z115" i="2"/>
  <c r="AD116" i="2"/>
  <c r="U174" i="3"/>
  <c r="AG175" i="3"/>
  <c r="AH176" i="3" l="1"/>
  <c r="N176" i="3"/>
  <c r="AG176" i="3"/>
  <c r="V176" i="3"/>
  <c r="O177" i="2"/>
  <c r="Y176" i="3"/>
  <c r="P177" i="3"/>
  <c r="R177" i="3" s="1"/>
  <c r="Q175" i="2"/>
  <c r="AA175" i="2"/>
  <c r="U177" i="2"/>
  <c r="Y177" i="2"/>
  <c r="V178" i="2"/>
  <c r="P178" i="2"/>
  <c r="R178" i="2" s="1"/>
  <c r="O176" i="3"/>
  <c r="K177" i="3"/>
  <c r="N177" i="3" s="1"/>
  <c r="L177" i="3"/>
  <c r="X177" i="3" s="1"/>
  <c r="J178" i="3"/>
  <c r="M177" i="3"/>
  <c r="AE177" i="3"/>
  <c r="AF177" i="3"/>
  <c r="I177" i="3"/>
  <c r="U176" i="2"/>
  <c r="U175" i="3"/>
  <c r="Q174" i="3"/>
  <c r="AA174" i="3"/>
  <c r="K178" i="2"/>
  <c r="N178" i="2" s="1"/>
  <c r="AE178" i="2"/>
  <c r="AG178" i="2" s="1"/>
  <c r="L178" i="2"/>
  <c r="X178" i="2" s="1"/>
  <c r="AF178" i="2"/>
  <c r="AH178" i="2" s="1"/>
  <c r="M178" i="2"/>
  <c r="J179" i="2"/>
  <c r="I178" i="2"/>
  <c r="Z114" i="2"/>
  <c r="AD115" i="2"/>
  <c r="AH177" i="2"/>
  <c r="Q176" i="2"/>
  <c r="AA176" i="2"/>
  <c r="O175" i="3"/>
  <c r="AG177" i="2"/>
  <c r="O177" i="3" l="1"/>
  <c r="O178" i="2"/>
  <c r="V177" i="3"/>
  <c r="V178" i="3" s="1"/>
  <c r="Y178" i="2"/>
  <c r="P179" i="2"/>
  <c r="R179" i="2" s="1"/>
  <c r="U176" i="3"/>
  <c r="Q176" i="3"/>
  <c r="AG177" i="3"/>
  <c r="AH177" i="3"/>
  <c r="P178" i="3"/>
  <c r="R178" i="3" s="1"/>
  <c r="U177" i="3" s="1"/>
  <c r="Y177" i="3"/>
  <c r="Q175" i="3"/>
  <c r="AA175" i="3"/>
  <c r="AA176" i="3" s="1"/>
  <c r="Z113" i="2"/>
  <c r="AD114" i="2"/>
  <c r="AF179" i="2"/>
  <c r="AH179" i="2" s="1"/>
  <c r="L179" i="2"/>
  <c r="X179" i="2" s="1"/>
  <c r="M179" i="2"/>
  <c r="AE179" i="2"/>
  <c r="K179" i="2"/>
  <c r="V179" i="2" s="1"/>
  <c r="J180" i="2"/>
  <c r="I179" i="2"/>
  <c r="AF178" i="3"/>
  <c r="K178" i="3"/>
  <c r="N178" i="3" s="1"/>
  <c r="L178" i="3"/>
  <c r="X178" i="3" s="1"/>
  <c r="J179" i="3"/>
  <c r="M178" i="3"/>
  <c r="AE178" i="3"/>
  <c r="I178" i="3"/>
  <c r="U178" i="2"/>
  <c r="AA177" i="2"/>
  <c r="Q177" i="2"/>
  <c r="O178" i="3" l="1"/>
  <c r="AH178" i="3"/>
  <c r="AD113" i="2"/>
  <c r="Z112" i="2"/>
  <c r="Q178" i="2"/>
  <c r="AA178" i="2"/>
  <c r="M180" i="2"/>
  <c r="AF180" i="2"/>
  <c r="J181" i="2"/>
  <c r="L180" i="2"/>
  <c r="AE180" i="2"/>
  <c r="AG180" i="2" s="1"/>
  <c r="K180" i="2"/>
  <c r="V180" i="2" s="1"/>
  <c r="I180" i="2"/>
  <c r="N179" i="2"/>
  <c r="AG178" i="3"/>
  <c r="AA177" i="3"/>
  <c r="Q177" i="3"/>
  <c r="AG179" i="2"/>
  <c r="Y178" i="3"/>
  <c r="P179" i="3"/>
  <c r="R179" i="3" s="1"/>
  <c r="AE179" i="3"/>
  <c r="AG179" i="3" s="1"/>
  <c r="AF179" i="3"/>
  <c r="AH179" i="3" s="1"/>
  <c r="K179" i="3"/>
  <c r="N179" i="3" s="1"/>
  <c r="M179" i="3"/>
  <c r="J180" i="3"/>
  <c r="L179" i="3"/>
  <c r="X179" i="3" s="1"/>
  <c r="I179" i="3"/>
  <c r="X180" i="2"/>
  <c r="P180" i="2"/>
  <c r="R180" i="2" s="1"/>
  <c r="Y179" i="2"/>
  <c r="U179" i="2"/>
  <c r="V179" i="3" l="1"/>
  <c r="O179" i="3"/>
  <c r="AD112" i="2"/>
  <c r="Z111" i="2"/>
  <c r="L181" i="2"/>
  <c r="X181" i="2" s="1"/>
  <c r="AE181" i="2"/>
  <c r="AG181" i="2" s="1"/>
  <c r="AF181" i="2"/>
  <c r="K181" i="2"/>
  <c r="M181" i="2"/>
  <c r="J182" i="2"/>
  <c r="I181" i="2"/>
  <c r="N180" i="2"/>
  <c r="AH180" i="2"/>
  <c r="L180" i="3"/>
  <c r="X180" i="3" s="1"/>
  <c r="J181" i="3"/>
  <c r="M180" i="3"/>
  <c r="AE180" i="3"/>
  <c r="AF180" i="3"/>
  <c r="K180" i="3"/>
  <c r="N180" i="3" s="1"/>
  <c r="I180" i="3"/>
  <c r="O179" i="2"/>
  <c r="P181" i="2"/>
  <c r="R181" i="2" s="1"/>
  <c r="Y180" i="2"/>
  <c r="V181" i="2"/>
  <c r="Y179" i="3"/>
  <c r="P180" i="3"/>
  <c r="R180" i="3" s="1"/>
  <c r="U179" i="3" s="1"/>
  <c r="U180" i="2"/>
  <c r="U178" i="3"/>
  <c r="Q178" i="3"/>
  <c r="AA178" i="3"/>
  <c r="V180" i="3" l="1"/>
  <c r="O180" i="3"/>
  <c r="O180" i="2"/>
  <c r="Z110" i="2"/>
  <c r="AD111" i="2"/>
  <c r="AH180" i="3"/>
  <c r="M182" i="2"/>
  <c r="AE182" i="2"/>
  <c r="AF182" i="2"/>
  <c r="K182" i="2"/>
  <c r="N182" i="2" s="1"/>
  <c r="L182" i="2"/>
  <c r="J183" i="2"/>
  <c r="I182" i="2"/>
  <c r="Q179" i="2"/>
  <c r="AA179" i="2"/>
  <c r="V182" i="2"/>
  <c r="Y181" i="2"/>
  <c r="P182" i="2"/>
  <c r="R182" i="2" s="1"/>
  <c r="U181" i="2" s="1"/>
  <c r="X182" i="2"/>
  <c r="N181" i="2"/>
  <c r="Y180" i="3"/>
  <c r="P181" i="3"/>
  <c r="R181" i="3" s="1"/>
  <c r="Q179" i="3"/>
  <c r="AA179" i="3"/>
  <c r="AG180" i="3"/>
  <c r="K181" i="3"/>
  <c r="N181" i="3" s="1"/>
  <c r="L181" i="3"/>
  <c r="X181" i="3" s="1"/>
  <c r="J182" i="3"/>
  <c r="M181" i="3"/>
  <c r="AE181" i="3"/>
  <c r="AF181" i="3"/>
  <c r="I181" i="3"/>
  <c r="AH181" i="2"/>
  <c r="O181" i="3" l="1"/>
  <c r="O182" i="2"/>
  <c r="Y182" i="2"/>
  <c r="P183" i="2"/>
  <c r="R183" i="2" s="1"/>
  <c r="AF182" i="3"/>
  <c r="K182" i="3"/>
  <c r="N182" i="3" s="1"/>
  <c r="L182" i="3"/>
  <c r="X182" i="3" s="1"/>
  <c r="J183" i="3"/>
  <c r="M182" i="3"/>
  <c r="AE182" i="3"/>
  <c r="I182" i="3"/>
  <c r="O181" i="2"/>
  <c r="K183" i="2"/>
  <c r="N183" i="2" s="1"/>
  <c r="L183" i="2"/>
  <c r="X183" i="2" s="1"/>
  <c r="J184" i="2"/>
  <c r="M183" i="2"/>
  <c r="AE183" i="2"/>
  <c r="AG183" i="2" s="1"/>
  <c r="AF183" i="2"/>
  <c r="I183" i="2"/>
  <c r="AD110" i="2"/>
  <c r="Z109" i="2"/>
  <c r="Q180" i="2"/>
  <c r="AA180" i="2"/>
  <c r="P182" i="3"/>
  <c r="R182" i="3" s="1"/>
  <c r="U181" i="3" s="1"/>
  <c r="Y181" i="3"/>
  <c r="AH181" i="3"/>
  <c r="V181" i="3"/>
  <c r="AH182" i="2"/>
  <c r="Q180" i="3"/>
  <c r="AA180" i="3"/>
  <c r="U180" i="3"/>
  <c r="AG181" i="3"/>
  <c r="AG182" i="2"/>
  <c r="V182" i="3" l="1"/>
  <c r="AG182" i="3"/>
  <c r="O183" i="2"/>
  <c r="Y183" i="2"/>
  <c r="P184" i="2"/>
  <c r="R184" i="2" s="1"/>
  <c r="U182" i="2"/>
  <c r="V183" i="2"/>
  <c r="V184" i="2" s="1"/>
  <c r="AE183" i="3"/>
  <c r="AF183" i="3"/>
  <c r="K183" i="3"/>
  <c r="N183" i="3" s="1"/>
  <c r="L183" i="3"/>
  <c r="X183" i="3" s="1"/>
  <c r="M183" i="3"/>
  <c r="J184" i="3"/>
  <c r="I183" i="3"/>
  <c r="Q182" i="2"/>
  <c r="Y182" i="3"/>
  <c r="P183" i="3"/>
  <c r="R183" i="3" s="1"/>
  <c r="U182" i="3" s="1"/>
  <c r="K184" i="2"/>
  <c r="N184" i="2" s="1"/>
  <c r="L184" i="2"/>
  <c r="X184" i="2" s="1"/>
  <c r="J185" i="2"/>
  <c r="M184" i="2"/>
  <c r="AE184" i="2"/>
  <c r="AG184" i="2" s="1"/>
  <c r="AF184" i="2"/>
  <c r="I184" i="2"/>
  <c r="O182" i="3"/>
  <c r="AH182" i="3"/>
  <c r="AA181" i="3"/>
  <c r="Q181" i="3"/>
  <c r="AD109" i="2"/>
  <c r="Z108" i="2"/>
  <c r="AH183" i="2"/>
  <c r="Q181" i="2"/>
  <c r="AA181" i="2"/>
  <c r="AA182" i="2" s="1"/>
  <c r="O184" i="2" l="1"/>
  <c r="O183" i="3"/>
  <c r="V183" i="3"/>
  <c r="V184" i="3" s="1"/>
  <c r="AH183" i="3"/>
  <c r="Y183" i="3"/>
  <c r="P184" i="3"/>
  <c r="R184" i="3" s="1"/>
  <c r="U183" i="3" s="1"/>
  <c r="AG183" i="3"/>
  <c r="U183" i="2"/>
  <c r="AA183" i="2"/>
  <c r="Q183" i="2"/>
  <c r="AE185" i="2"/>
  <c r="AF185" i="2"/>
  <c r="K185" i="2"/>
  <c r="V185" i="2" s="1"/>
  <c r="L185" i="2"/>
  <c r="X185" i="2" s="1"/>
  <c r="M185" i="2"/>
  <c r="J186" i="2"/>
  <c r="I185" i="2"/>
  <c r="AD108" i="2"/>
  <c r="Z107" i="2"/>
  <c r="Y184" i="2"/>
  <c r="P185" i="2"/>
  <c r="R185" i="2" s="1"/>
  <c r="Q182" i="3"/>
  <c r="AA182" i="3"/>
  <c r="AH184" i="2"/>
  <c r="L184" i="3"/>
  <c r="X184" i="3" s="1"/>
  <c r="J185" i="3"/>
  <c r="M184" i="3"/>
  <c r="AE184" i="3"/>
  <c r="AF184" i="3"/>
  <c r="AH184" i="3" s="1"/>
  <c r="K184" i="3"/>
  <c r="N184" i="3" s="1"/>
  <c r="I184" i="3"/>
  <c r="O184" i="3" l="1"/>
  <c r="Y185" i="2"/>
  <c r="P186" i="2"/>
  <c r="R186" i="2" s="1"/>
  <c r="X186" i="2"/>
  <c r="AH185" i="2"/>
  <c r="AD107" i="2"/>
  <c r="Z106" i="2"/>
  <c r="Q183" i="3"/>
  <c r="AA183" i="3"/>
  <c r="U184" i="2"/>
  <c r="AG185" i="2"/>
  <c r="N185" i="2"/>
  <c r="Q184" i="2"/>
  <c r="AA184" i="2"/>
  <c r="AG184" i="3"/>
  <c r="Y184" i="3"/>
  <c r="P185" i="3"/>
  <c r="R185" i="3" s="1"/>
  <c r="K185" i="3"/>
  <c r="N185" i="3" s="1"/>
  <c r="L185" i="3"/>
  <c r="X185" i="3" s="1"/>
  <c r="J186" i="3"/>
  <c r="M185" i="3"/>
  <c r="AE185" i="3"/>
  <c r="AF185" i="3"/>
  <c r="I185" i="3"/>
  <c r="M186" i="2"/>
  <c r="AE186" i="2"/>
  <c r="AG186" i="2" s="1"/>
  <c r="AF186" i="2"/>
  <c r="AH186" i="2" s="1"/>
  <c r="L186" i="2"/>
  <c r="J187" i="2"/>
  <c r="K186" i="2"/>
  <c r="N186" i="2" s="1"/>
  <c r="I186" i="2"/>
  <c r="O185" i="3" l="1"/>
  <c r="O186" i="2"/>
  <c r="U186" i="2"/>
  <c r="U185" i="3"/>
  <c r="U184" i="3"/>
  <c r="V186" i="2"/>
  <c r="AH185" i="3"/>
  <c r="V185" i="3"/>
  <c r="U185" i="2"/>
  <c r="P186" i="3"/>
  <c r="R186" i="3" s="1"/>
  <c r="Y185" i="3"/>
  <c r="Z105" i="2"/>
  <c r="AD106" i="2"/>
  <c r="Q184" i="3"/>
  <c r="AA184" i="3"/>
  <c r="Y186" i="2"/>
  <c r="P187" i="2"/>
  <c r="R187" i="2" s="1"/>
  <c r="AG185" i="3"/>
  <c r="O185" i="2"/>
  <c r="K187" i="2"/>
  <c r="N187" i="2" s="1"/>
  <c r="L187" i="2"/>
  <c r="X187" i="2" s="1"/>
  <c r="J188" i="2"/>
  <c r="M187" i="2"/>
  <c r="AE187" i="2"/>
  <c r="AF187" i="2"/>
  <c r="I187" i="2"/>
  <c r="AF186" i="3"/>
  <c r="K186" i="3"/>
  <c r="N186" i="3" s="1"/>
  <c r="L186" i="3"/>
  <c r="X186" i="3" s="1"/>
  <c r="J187" i="3"/>
  <c r="M186" i="3"/>
  <c r="AE186" i="3"/>
  <c r="I186" i="3"/>
  <c r="O187" i="2" l="1"/>
  <c r="O186" i="3"/>
  <c r="V187" i="2"/>
  <c r="V186" i="3"/>
  <c r="AH187" i="2"/>
  <c r="Q186" i="2"/>
  <c r="AG187" i="2"/>
  <c r="AG186" i="3"/>
  <c r="X188" i="2"/>
  <c r="Y187" i="2"/>
  <c r="P188" i="2"/>
  <c r="R188" i="2" s="1"/>
  <c r="AH186" i="3"/>
  <c r="Q185" i="2"/>
  <c r="AA185" i="2"/>
  <c r="AA186" i="2" s="1"/>
  <c r="Y186" i="3"/>
  <c r="P187" i="3"/>
  <c r="R187" i="3" s="1"/>
  <c r="U187" i="2"/>
  <c r="AA185" i="3"/>
  <c r="Q185" i="3"/>
  <c r="AE187" i="3"/>
  <c r="AF187" i="3"/>
  <c r="K187" i="3"/>
  <c r="N187" i="3" s="1"/>
  <c r="J188" i="3"/>
  <c r="L187" i="3"/>
  <c r="X187" i="3" s="1"/>
  <c r="M187" i="3"/>
  <c r="I187" i="3"/>
  <c r="K188" i="2"/>
  <c r="N188" i="2" s="1"/>
  <c r="L188" i="2"/>
  <c r="J189" i="2"/>
  <c r="M188" i="2"/>
  <c r="AE188" i="2"/>
  <c r="AG188" i="2" s="1"/>
  <c r="AF188" i="2"/>
  <c r="AH188" i="2" s="1"/>
  <c r="I188" i="2"/>
  <c r="Z104" i="2"/>
  <c r="AD105" i="2"/>
  <c r="V187" i="3" l="1"/>
  <c r="O188" i="2"/>
  <c r="O187" i="3"/>
  <c r="Y188" i="2"/>
  <c r="P189" i="2"/>
  <c r="R189" i="2" s="1"/>
  <c r="U188" i="2" s="1"/>
  <c r="AE189" i="2"/>
  <c r="AF189" i="2"/>
  <c r="K189" i="2"/>
  <c r="N189" i="2" s="1"/>
  <c r="L189" i="2"/>
  <c r="X189" i="2" s="1"/>
  <c r="J190" i="2"/>
  <c r="M189" i="2"/>
  <c r="I189" i="2"/>
  <c r="Q186" i="3"/>
  <c r="AA186" i="3"/>
  <c r="AH187" i="3"/>
  <c r="AD104" i="2"/>
  <c r="Z103" i="2"/>
  <c r="AA187" i="2"/>
  <c r="Q187" i="2"/>
  <c r="L188" i="3"/>
  <c r="X188" i="3" s="1"/>
  <c r="J189" i="3"/>
  <c r="M188" i="3"/>
  <c r="AE188" i="3"/>
  <c r="AF188" i="3"/>
  <c r="K188" i="3"/>
  <c r="N188" i="3" s="1"/>
  <c r="I188" i="3"/>
  <c r="AG187" i="3"/>
  <c r="V188" i="2"/>
  <c r="Y187" i="3"/>
  <c r="P188" i="3"/>
  <c r="R188" i="3" s="1"/>
  <c r="U186" i="3"/>
  <c r="O189" i="2" l="1"/>
  <c r="O188" i="3"/>
  <c r="V190" i="2"/>
  <c r="Y189" i="2"/>
  <c r="P190" i="2"/>
  <c r="R190" i="2" s="1"/>
  <c r="Q187" i="3"/>
  <c r="AA187" i="3"/>
  <c r="K189" i="3"/>
  <c r="L189" i="3"/>
  <c r="X189" i="3" s="1"/>
  <c r="J190" i="3"/>
  <c r="M189" i="3"/>
  <c r="AE189" i="3"/>
  <c r="AF189" i="3"/>
  <c r="I189" i="3"/>
  <c r="AH189" i="2"/>
  <c r="M190" i="2"/>
  <c r="AE190" i="2"/>
  <c r="AG190" i="2" s="1"/>
  <c r="AF190" i="2"/>
  <c r="J191" i="2"/>
  <c r="L190" i="2"/>
  <c r="X190" i="2" s="1"/>
  <c r="K190" i="2"/>
  <c r="N190" i="2" s="1"/>
  <c r="I190" i="2"/>
  <c r="AG189" i="2"/>
  <c r="AH188" i="3"/>
  <c r="AG188" i="3"/>
  <c r="Z102" i="2"/>
  <c r="AD103" i="2"/>
  <c r="U187" i="3"/>
  <c r="Q188" i="2"/>
  <c r="AA188" i="2"/>
  <c r="U189" i="2"/>
  <c r="V188" i="3"/>
  <c r="Y188" i="3"/>
  <c r="P189" i="3"/>
  <c r="R189" i="3" s="1"/>
  <c r="U188" i="3" s="1"/>
  <c r="V189" i="2"/>
  <c r="V189" i="3" l="1"/>
  <c r="O190" i="2"/>
  <c r="N189" i="3"/>
  <c r="Q188" i="3"/>
  <c r="AA188" i="3"/>
  <c r="AH189" i="3"/>
  <c r="V191" i="2"/>
  <c r="Y190" i="2"/>
  <c r="P191" i="2"/>
  <c r="R191" i="2" s="1"/>
  <c r="X191" i="2"/>
  <c r="AG189" i="3"/>
  <c r="AD102" i="2"/>
  <c r="Z101" i="2"/>
  <c r="P190" i="3"/>
  <c r="R190" i="3" s="1"/>
  <c r="Y189" i="3"/>
  <c r="K191" i="2"/>
  <c r="N191" i="2" s="1"/>
  <c r="L191" i="2"/>
  <c r="J192" i="2"/>
  <c r="M191" i="2"/>
  <c r="AE191" i="2"/>
  <c r="AG191" i="2" s="1"/>
  <c r="AF191" i="2"/>
  <c r="AH191" i="2" s="1"/>
  <c r="I191" i="2"/>
  <c r="AH190" i="2"/>
  <c r="AF190" i="3"/>
  <c r="K190" i="3"/>
  <c r="L190" i="3"/>
  <c r="X190" i="3" s="1"/>
  <c r="J191" i="3"/>
  <c r="M190" i="3"/>
  <c r="AE190" i="3"/>
  <c r="I190" i="3"/>
  <c r="Q189" i="2"/>
  <c r="AA189" i="2"/>
  <c r="N190" i="3" l="1"/>
  <c r="V190" i="3"/>
  <c r="AG190" i="3"/>
  <c r="O190" i="3"/>
  <c r="O191" i="2"/>
  <c r="K192" i="2"/>
  <c r="N192" i="2" s="1"/>
  <c r="L192" i="2"/>
  <c r="X192" i="2" s="1"/>
  <c r="J193" i="2"/>
  <c r="M192" i="2"/>
  <c r="AE192" i="2"/>
  <c r="AF192" i="2"/>
  <c r="I192" i="2"/>
  <c r="AD101" i="2"/>
  <c r="Z100" i="2"/>
  <c r="U191" i="2"/>
  <c r="AE191" i="3"/>
  <c r="AF191" i="3"/>
  <c r="K191" i="3"/>
  <c r="V191" i="3" s="1"/>
  <c r="J192" i="3"/>
  <c r="L191" i="3"/>
  <c r="X191" i="3" s="1"/>
  <c r="M191" i="3"/>
  <c r="I191" i="3"/>
  <c r="Y190" i="3"/>
  <c r="P191" i="3"/>
  <c r="R191" i="3" s="1"/>
  <c r="U190" i="3" s="1"/>
  <c r="Q190" i="2"/>
  <c r="AA190" i="2"/>
  <c r="P192" i="2"/>
  <c r="R192" i="2" s="1"/>
  <c r="Y191" i="2"/>
  <c r="O189" i="3"/>
  <c r="AH190" i="3"/>
  <c r="U190" i="2"/>
  <c r="U189" i="3"/>
  <c r="N191" i="3" l="1"/>
  <c r="O192" i="2"/>
  <c r="L192" i="3"/>
  <c r="X192" i="3" s="1"/>
  <c r="J193" i="3"/>
  <c r="M192" i="3"/>
  <c r="AE192" i="3"/>
  <c r="AG192" i="3" s="1"/>
  <c r="AF192" i="3"/>
  <c r="K192" i="3"/>
  <c r="N192" i="3" s="1"/>
  <c r="I192" i="3"/>
  <c r="AA191" i="2"/>
  <c r="Q191" i="2"/>
  <c r="Y191" i="3"/>
  <c r="P192" i="3"/>
  <c r="R192" i="3" s="1"/>
  <c r="U191" i="3" s="1"/>
  <c r="AG192" i="2"/>
  <c r="O191" i="3"/>
  <c r="AA189" i="3"/>
  <c r="AA190" i="3" s="1"/>
  <c r="Q189" i="3"/>
  <c r="AD100" i="2"/>
  <c r="Z99" i="2"/>
  <c r="V192" i="2"/>
  <c r="AH192" i="2"/>
  <c r="U192" i="2"/>
  <c r="Y192" i="2"/>
  <c r="P193" i="2"/>
  <c r="R193" i="2" s="1"/>
  <c r="N193" i="2"/>
  <c r="AH191" i="3"/>
  <c r="AG191" i="3"/>
  <c r="AE193" i="2"/>
  <c r="AG193" i="2" s="1"/>
  <c r="AF193" i="2"/>
  <c r="K193" i="2"/>
  <c r="L193" i="2"/>
  <c r="X193" i="2" s="1"/>
  <c r="M193" i="2"/>
  <c r="J194" i="2"/>
  <c r="I193" i="2"/>
  <c r="Q190" i="3"/>
  <c r="AH192" i="3" l="1"/>
  <c r="O192" i="3"/>
  <c r="Y192" i="3"/>
  <c r="P193" i="3"/>
  <c r="R193" i="3" s="1"/>
  <c r="O193" i="2"/>
  <c r="Z98" i="2"/>
  <c r="AD99" i="2"/>
  <c r="K193" i="3"/>
  <c r="N193" i="3" s="1"/>
  <c r="L193" i="3"/>
  <c r="X193" i="3" s="1"/>
  <c r="J194" i="3"/>
  <c r="M193" i="3"/>
  <c r="AE193" i="3"/>
  <c r="AF193" i="3"/>
  <c r="I193" i="3"/>
  <c r="V192" i="3"/>
  <c r="M194" i="2"/>
  <c r="AE194" i="2"/>
  <c r="AG194" i="2" s="1"/>
  <c r="AF194" i="2"/>
  <c r="AH194" i="2" s="1"/>
  <c r="K194" i="2"/>
  <c r="L194" i="2"/>
  <c r="J195" i="2"/>
  <c r="I194" i="2"/>
  <c r="V193" i="2"/>
  <c r="N194" i="2"/>
  <c r="V194" i="2"/>
  <c r="Y193" i="2"/>
  <c r="P194" i="2"/>
  <c r="R194" i="2" s="1"/>
  <c r="X194" i="2"/>
  <c r="Q192" i="2"/>
  <c r="AA192" i="2"/>
  <c r="Q191" i="3"/>
  <c r="AA191" i="3"/>
  <c r="AH193" i="2"/>
  <c r="U193" i="2"/>
  <c r="V193" i="3" l="1"/>
  <c r="O193" i="3"/>
  <c r="U192" i="3"/>
  <c r="AF194" i="3"/>
  <c r="K194" i="3"/>
  <c r="N194" i="3" s="1"/>
  <c r="L194" i="3"/>
  <c r="X194" i="3" s="1"/>
  <c r="J195" i="3"/>
  <c r="M194" i="3"/>
  <c r="AE194" i="3"/>
  <c r="I194" i="3"/>
  <c r="AH193" i="3"/>
  <c r="Z97" i="2"/>
  <c r="AD98" i="2"/>
  <c r="O194" i="2"/>
  <c r="AG193" i="3"/>
  <c r="Q192" i="3"/>
  <c r="AA192" i="3"/>
  <c r="N195" i="2"/>
  <c r="V195" i="2"/>
  <c r="Y194" i="2"/>
  <c r="P195" i="2"/>
  <c r="R195" i="2" s="1"/>
  <c r="K195" i="2"/>
  <c r="L195" i="2"/>
  <c r="X195" i="2" s="1"/>
  <c r="J196" i="2"/>
  <c r="M195" i="2"/>
  <c r="AE195" i="2"/>
  <c r="AF195" i="2"/>
  <c r="I195" i="2"/>
  <c r="U194" i="2"/>
  <c r="P194" i="3"/>
  <c r="R194" i="3" s="1"/>
  <c r="Y193" i="3"/>
  <c r="Q193" i="2"/>
  <c r="AA193" i="2"/>
  <c r="V194" i="3" l="1"/>
  <c r="O194" i="3"/>
  <c r="AD97" i="2"/>
  <c r="Z96" i="2"/>
  <c r="U193" i="3"/>
  <c r="N196" i="2"/>
  <c r="P196" i="2"/>
  <c r="R196" i="2" s="1"/>
  <c r="Y195" i="2"/>
  <c r="K196" i="2"/>
  <c r="V196" i="2" s="1"/>
  <c r="L196" i="2"/>
  <c r="X196" i="2" s="1"/>
  <c r="J197" i="2"/>
  <c r="M196" i="2"/>
  <c r="AE196" i="2"/>
  <c r="AG196" i="2" s="1"/>
  <c r="AF196" i="2"/>
  <c r="I196" i="2"/>
  <c r="AG194" i="3"/>
  <c r="AA193" i="3"/>
  <c r="Q193" i="3"/>
  <c r="O195" i="2"/>
  <c r="AH195" i="2"/>
  <c r="Y194" i="3"/>
  <c r="P195" i="3"/>
  <c r="R195" i="3" s="1"/>
  <c r="AH194" i="3"/>
  <c r="AG195" i="2"/>
  <c r="Q194" i="2"/>
  <c r="AA194" i="2"/>
  <c r="AE195" i="3"/>
  <c r="AF195" i="3"/>
  <c r="K195" i="3"/>
  <c r="N195" i="3" s="1"/>
  <c r="M195" i="3"/>
  <c r="L195" i="3"/>
  <c r="X195" i="3" s="1"/>
  <c r="J196" i="3"/>
  <c r="I195" i="3"/>
  <c r="V195" i="3" l="1"/>
  <c r="AG195" i="3"/>
  <c r="O195" i="3"/>
  <c r="O196" i="2"/>
  <c r="AE197" i="2"/>
  <c r="AF197" i="2"/>
  <c r="AH197" i="2" s="1"/>
  <c r="K197" i="2"/>
  <c r="N197" i="2" s="1"/>
  <c r="J198" i="2"/>
  <c r="L197" i="2"/>
  <c r="X197" i="2" s="1"/>
  <c r="M197" i="2"/>
  <c r="I197" i="2"/>
  <c r="AD96" i="2"/>
  <c r="Z95" i="2"/>
  <c r="Y196" i="2"/>
  <c r="P197" i="2"/>
  <c r="R197" i="2" s="1"/>
  <c r="Y195" i="3"/>
  <c r="P196" i="3"/>
  <c r="R196" i="3" s="1"/>
  <c r="U194" i="3"/>
  <c r="U195" i="2"/>
  <c r="L196" i="3"/>
  <c r="X196" i="3" s="1"/>
  <c r="J197" i="3"/>
  <c r="M196" i="3"/>
  <c r="AF196" i="3"/>
  <c r="AE196" i="3"/>
  <c r="K196" i="3"/>
  <c r="N196" i="3" s="1"/>
  <c r="I196" i="3"/>
  <c r="AH195" i="3"/>
  <c r="AA195" i="2"/>
  <c r="Q195" i="2"/>
  <c r="AH196" i="2"/>
  <c r="Q194" i="3"/>
  <c r="AA194" i="3"/>
  <c r="AH196" i="3" l="1"/>
  <c r="V196" i="3"/>
  <c r="O197" i="2"/>
  <c r="O196" i="3"/>
  <c r="U195" i="3"/>
  <c r="Z94" i="2"/>
  <c r="AD95" i="2"/>
  <c r="Q196" i="2"/>
  <c r="AA196" i="2"/>
  <c r="K197" i="3"/>
  <c r="N197" i="3" s="1"/>
  <c r="AE197" i="3"/>
  <c r="J198" i="3"/>
  <c r="L197" i="3"/>
  <c r="X197" i="3" s="1"/>
  <c r="M197" i="3"/>
  <c r="AF197" i="3"/>
  <c r="I197" i="3"/>
  <c r="N198" i="2"/>
  <c r="V198" i="2"/>
  <c r="P198" i="2"/>
  <c r="R198" i="2" s="1"/>
  <c r="U197" i="2" s="1"/>
  <c r="Y197" i="2"/>
  <c r="AG197" i="2"/>
  <c r="U196" i="2"/>
  <c r="V197" i="2"/>
  <c r="Q195" i="3"/>
  <c r="AA195" i="3"/>
  <c r="Y196" i="3"/>
  <c r="P197" i="3"/>
  <c r="R197" i="3" s="1"/>
  <c r="AG196" i="3"/>
  <c r="M198" i="2"/>
  <c r="AF198" i="2"/>
  <c r="J199" i="2"/>
  <c r="K198" i="2"/>
  <c r="L198" i="2"/>
  <c r="X198" i="2" s="1"/>
  <c r="AE198" i="2"/>
  <c r="AG198" i="2" s="1"/>
  <c r="I198" i="2"/>
  <c r="AG197" i="3" l="1"/>
  <c r="AH197" i="3"/>
  <c r="O197" i="3"/>
  <c r="U198" i="2"/>
  <c r="O198" i="2"/>
  <c r="Q196" i="3"/>
  <c r="AA196" i="3"/>
  <c r="P198" i="3"/>
  <c r="R198" i="3" s="1"/>
  <c r="Y197" i="3"/>
  <c r="U196" i="3"/>
  <c r="K199" i="2"/>
  <c r="L199" i="2"/>
  <c r="J200" i="2"/>
  <c r="M199" i="2"/>
  <c r="AE199" i="2"/>
  <c r="AG199" i="2" s="1"/>
  <c r="AF199" i="2"/>
  <c r="AH199" i="2" s="1"/>
  <c r="I199" i="2"/>
  <c r="V197" i="3"/>
  <c r="AD94" i="2"/>
  <c r="Z93" i="2"/>
  <c r="AD93" i="2" s="1"/>
  <c r="AH198" i="2"/>
  <c r="N199" i="2"/>
  <c r="V199" i="2"/>
  <c r="Y198" i="2"/>
  <c r="X199" i="2"/>
  <c r="P199" i="2"/>
  <c r="R199" i="2" s="1"/>
  <c r="AF198" i="3"/>
  <c r="L198" i="3"/>
  <c r="X198" i="3" s="1"/>
  <c r="J199" i="3"/>
  <c r="M198" i="3"/>
  <c r="K198" i="3"/>
  <c r="N198" i="3" s="1"/>
  <c r="AE198" i="3"/>
  <c r="I198" i="3"/>
  <c r="AA197" i="2"/>
  <c r="Q197" i="2"/>
  <c r="O198" i="3" l="1"/>
  <c r="V198" i="3"/>
  <c r="Q198" i="2"/>
  <c r="AA198" i="2"/>
  <c r="Y199" i="2"/>
  <c r="P200" i="2"/>
  <c r="R200" i="2" s="1"/>
  <c r="AE199" i="3"/>
  <c r="K199" i="3"/>
  <c r="N199" i="3" s="1"/>
  <c r="AF199" i="3"/>
  <c r="J200" i="3"/>
  <c r="L199" i="3"/>
  <c r="X199" i="3" s="1"/>
  <c r="M199" i="3"/>
  <c r="I199" i="3"/>
  <c r="L200" i="2"/>
  <c r="X200" i="2" s="1"/>
  <c r="J201" i="2"/>
  <c r="K200" i="2"/>
  <c r="N200" i="2" s="1"/>
  <c r="M200" i="2"/>
  <c r="AF200" i="2"/>
  <c r="AH200" i="2" s="1"/>
  <c r="AE200" i="2"/>
  <c r="I200" i="2"/>
  <c r="U197" i="3"/>
  <c r="O199" i="2"/>
  <c r="AA197" i="3"/>
  <c r="Q197" i="3"/>
  <c r="AG198" i="3"/>
  <c r="Y198" i="3"/>
  <c r="P199" i="3"/>
  <c r="R199" i="3" s="1"/>
  <c r="AH198" i="3"/>
  <c r="U199" i="2"/>
  <c r="AH199" i="3" l="1"/>
  <c r="O200" i="2"/>
  <c r="O199" i="3"/>
  <c r="V200" i="2"/>
  <c r="L200" i="3"/>
  <c r="X200" i="3" s="1"/>
  <c r="J201" i="3"/>
  <c r="M200" i="3"/>
  <c r="AE200" i="3"/>
  <c r="AF200" i="3"/>
  <c r="K200" i="3"/>
  <c r="N200" i="3" s="1"/>
  <c r="I200" i="3"/>
  <c r="U200" i="2"/>
  <c r="V199" i="3"/>
  <c r="AE201" i="2"/>
  <c r="AF201" i="2"/>
  <c r="K201" i="2"/>
  <c r="V201" i="2" s="1"/>
  <c r="J202" i="2"/>
  <c r="L201" i="2"/>
  <c r="X201" i="2" s="1"/>
  <c r="M201" i="2"/>
  <c r="I201" i="2"/>
  <c r="U198" i="3"/>
  <c r="Y200" i="2"/>
  <c r="P201" i="2"/>
  <c r="R201" i="2" s="1"/>
  <c r="N201" i="2"/>
  <c r="AG199" i="3"/>
  <c r="Y199" i="3"/>
  <c r="P200" i="3"/>
  <c r="R200" i="3" s="1"/>
  <c r="U199" i="3" s="1"/>
  <c r="Q198" i="3"/>
  <c r="AA198" i="3"/>
  <c r="AA199" i="2"/>
  <c r="Q199" i="2"/>
  <c r="AG200" i="2"/>
  <c r="V200" i="3" l="1"/>
  <c r="Y200" i="3"/>
  <c r="P201" i="3"/>
  <c r="R201" i="3" s="1"/>
  <c r="U200" i="3" s="1"/>
  <c r="K201" i="3"/>
  <c r="V201" i="3" s="1"/>
  <c r="AE201" i="3"/>
  <c r="AG201" i="3" s="1"/>
  <c r="AF201" i="3"/>
  <c r="L201" i="3"/>
  <c r="X201" i="3" s="1"/>
  <c r="J202" i="3"/>
  <c r="M201" i="3"/>
  <c r="I201" i="3"/>
  <c r="M202" i="2"/>
  <c r="AF202" i="2"/>
  <c r="AH202" i="2" s="1"/>
  <c r="AE202" i="2"/>
  <c r="AG202" i="2" s="1"/>
  <c r="K202" i="2"/>
  <c r="L202" i="2"/>
  <c r="X202" i="2" s="1"/>
  <c r="J203" i="2"/>
  <c r="I202" i="2"/>
  <c r="AA199" i="3"/>
  <c r="Q199" i="3"/>
  <c r="N202" i="2"/>
  <c r="P202" i="2"/>
  <c r="R202" i="2" s="1"/>
  <c r="V202" i="2"/>
  <c r="Y201" i="2"/>
  <c r="O200" i="3"/>
  <c r="AH201" i="2"/>
  <c r="AH200" i="3"/>
  <c r="O201" i="2"/>
  <c r="U201" i="2"/>
  <c r="AG201" i="2"/>
  <c r="AG200" i="3"/>
  <c r="Q200" i="2"/>
  <c r="AA200" i="2"/>
  <c r="N201" i="3" l="1"/>
  <c r="P202" i="3"/>
  <c r="R202" i="3" s="1"/>
  <c r="Y201" i="3"/>
  <c r="P203" i="2"/>
  <c r="R203" i="2" s="1"/>
  <c r="Y202" i="2"/>
  <c r="AA201" i="2"/>
  <c r="Q201" i="2"/>
  <c r="K203" i="2"/>
  <c r="V203" i="2" s="1"/>
  <c r="AE203" i="2"/>
  <c r="AF203" i="2"/>
  <c r="L203" i="2"/>
  <c r="X203" i="2" s="1"/>
  <c r="J204" i="2"/>
  <c r="M203" i="2"/>
  <c r="I203" i="2"/>
  <c r="AF202" i="3"/>
  <c r="AH202" i="3" s="1"/>
  <c r="J203" i="3"/>
  <c r="K202" i="3"/>
  <c r="N202" i="3" s="1"/>
  <c r="AE202" i="3"/>
  <c r="AG202" i="3" s="1"/>
  <c r="L202" i="3"/>
  <c r="X202" i="3" s="1"/>
  <c r="M202" i="3"/>
  <c r="I202" i="3"/>
  <c r="Q200" i="3"/>
  <c r="AA200" i="3"/>
  <c r="U201" i="3"/>
  <c r="U202" i="2"/>
  <c r="O202" i="2"/>
  <c r="AH201" i="3"/>
  <c r="O202" i="3" l="1"/>
  <c r="N203" i="2"/>
  <c r="AE203" i="3"/>
  <c r="AF203" i="3"/>
  <c r="K203" i="3"/>
  <c r="N203" i="3" s="1"/>
  <c r="L203" i="3"/>
  <c r="X203" i="3" s="1"/>
  <c r="M203" i="3"/>
  <c r="J204" i="3"/>
  <c r="I203" i="3"/>
  <c r="V202" i="3"/>
  <c r="Y202" i="3"/>
  <c r="P203" i="3"/>
  <c r="R203" i="3" s="1"/>
  <c r="U202" i="3" s="1"/>
  <c r="L204" i="2"/>
  <c r="K204" i="2"/>
  <c r="N204" i="2" s="1"/>
  <c r="AE204" i="2"/>
  <c r="AG204" i="2" s="1"/>
  <c r="M204" i="2"/>
  <c r="AF204" i="2"/>
  <c r="AH204" i="2" s="1"/>
  <c r="J205" i="2"/>
  <c r="I204" i="2"/>
  <c r="AA202" i="2"/>
  <c r="Q202" i="2"/>
  <c r="AH203" i="2"/>
  <c r="V204" i="2"/>
  <c r="X204" i="2"/>
  <c r="P204" i="2"/>
  <c r="R204" i="2" s="1"/>
  <c r="Y203" i="2"/>
  <c r="AG203" i="2"/>
  <c r="U203" i="2"/>
  <c r="O201" i="3"/>
  <c r="O204" i="2" l="1"/>
  <c r="AD204" i="2"/>
  <c r="O203" i="3"/>
  <c r="AE205" i="2"/>
  <c r="AG205" i="2" s="1"/>
  <c r="J206" i="2"/>
  <c r="K205" i="2"/>
  <c r="N205" i="2" s="1"/>
  <c r="AF205" i="2"/>
  <c r="L205" i="2"/>
  <c r="M205" i="2"/>
  <c r="I205" i="2"/>
  <c r="AA201" i="3"/>
  <c r="AA202" i="3" s="1"/>
  <c r="Q201" i="3"/>
  <c r="AG203" i="3"/>
  <c r="Y204" i="2"/>
  <c r="X205" i="2"/>
  <c r="P205" i="2"/>
  <c r="R205" i="2" s="1"/>
  <c r="O203" i="2"/>
  <c r="AH203" i="3"/>
  <c r="V203" i="3"/>
  <c r="L204" i="3"/>
  <c r="X204" i="3" s="1"/>
  <c r="J205" i="3"/>
  <c r="M204" i="3"/>
  <c r="AE204" i="3"/>
  <c r="AF204" i="3"/>
  <c r="K204" i="3"/>
  <c r="N204" i="3" s="1"/>
  <c r="I204" i="3"/>
  <c r="P204" i="3"/>
  <c r="R204" i="3" s="1"/>
  <c r="Y203" i="3"/>
  <c r="Q202" i="3"/>
  <c r="V204" i="3" l="1"/>
  <c r="O205" i="2"/>
  <c r="AD205" i="2"/>
  <c r="O204" i="3"/>
  <c r="K205" i="3"/>
  <c r="V205" i="3" s="1"/>
  <c r="L205" i="3"/>
  <c r="AF205" i="3"/>
  <c r="AH205" i="3" s="1"/>
  <c r="M205" i="3"/>
  <c r="J206" i="3"/>
  <c r="AE205" i="3"/>
  <c r="I205" i="3"/>
  <c r="M206" i="2"/>
  <c r="J207" i="2"/>
  <c r="K206" i="2"/>
  <c r="N206" i="2" s="1"/>
  <c r="AF206" i="2"/>
  <c r="L206" i="2"/>
  <c r="X206" i="2" s="1"/>
  <c r="AE206" i="2"/>
  <c r="I206" i="2"/>
  <c r="Q203" i="3"/>
  <c r="AA203" i="3"/>
  <c r="U203" i="3"/>
  <c r="V205" i="2"/>
  <c r="P206" i="2"/>
  <c r="R206" i="2" s="1"/>
  <c r="Y205" i="2"/>
  <c r="AA203" i="2"/>
  <c r="Z203" i="2"/>
  <c r="Q203" i="2"/>
  <c r="U204" i="2"/>
  <c r="AH204" i="3"/>
  <c r="X205" i="3"/>
  <c r="P205" i="3"/>
  <c r="R205" i="3" s="1"/>
  <c r="U204" i="3" s="1"/>
  <c r="Y204" i="3"/>
  <c r="AG204" i="3"/>
  <c r="AH205" i="2"/>
  <c r="Q204" i="2"/>
  <c r="AB203" i="2" s="1"/>
  <c r="Z204" i="2"/>
  <c r="AA204" i="2"/>
  <c r="AB204" i="2"/>
  <c r="N205" i="3" l="1"/>
  <c r="O205" i="3" s="1"/>
  <c r="AD206" i="2"/>
  <c r="O206" i="2"/>
  <c r="Y206" i="2"/>
  <c r="V207" i="2"/>
  <c r="N207" i="2"/>
  <c r="P207" i="2"/>
  <c r="R207" i="2" s="1"/>
  <c r="Q204" i="3"/>
  <c r="AA204" i="3"/>
  <c r="P206" i="3"/>
  <c r="R206" i="3" s="1"/>
  <c r="U205" i="3" s="1"/>
  <c r="Y205" i="3"/>
  <c r="V206" i="2"/>
  <c r="K207" i="2"/>
  <c r="J208" i="2"/>
  <c r="L207" i="2"/>
  <c r="X207" i="2" s="1"/>
  <c r="M207" i="2"/>
  <c r="AE207" i="2"/>
  <c r="AG207" i="2" s="1"/>
  <c r="AF207" i="2"/>
  <c r="I207" i="2"/>
  <c r="U205" i="2"/>
  <c r="AH206" i="2"/>
  <c r="AB202" i="2"/>
  <c r="AB201" i="2" s="1"/>
  <c r="AB200" i="2" s="1"/>
  <c r="AB199" i="2" s="1"/>
  <c r="AB198" i="2" s="1"/>
  <c r="AB197" i="2" s="1"/>
  <c r="AB196" i="2" s="1"/>
  <c r="AB195" i="2" s="1"/>
  <c r="AB194" i="2" s="1"/>
  <c r="AB193" i="2" s="1"/>
  <c r="AB192" i="2" s="1"/>
  <c r="AB191" i="2" s="1"/>
  <c r="AB190" i="2" s="1"/>
  <c r="AB189" i="2" s="1"/>
  <c r="AB188" i="2" s="1"/>
  <c r="AB187" i="2" s="1"/>
  <c r="AB186" i="2" s="1"/>
  <c r="AB185" i="2" s="1"/>
  <c r="AB184" i="2" s="1"/>
  <c r="AB183" i="2" s="1"/>
  <c r="AB182" i="2" s="1"/>
  <c r="AB181" i="2" s="1"/>
  <c r="AB180" i="2" s="1"/>
  <c r="AB179" i="2" s="1"/>
  <c r="AB178" i="2" s="1"/>
  <c r="AB177" i="2" s="1"/>
  <c r="AB176" i="2" s="1"/>
  <c r="AB175" i="2" s="1"/>
  <c r="AB174" i="2" s="1"/>
  <c r="AB173" i="2" s="1"/>
  <c r="AB172" i="2" s="1"/>
  <c r="AB171" i="2" s="1"/>
  <c r="AB170" i="2" s="1"/>
  <c r="AB169" i="2" s="1"/>
  <c r="AB168" i="2" s="1"/>
  <c r="AB167" i="2" s="1"/>
  <c r="AB166" i="2" s="1"/>
  <c r="AB165" i="2" s="1"/>
  <c r="AB164" i="2" s="1"/>
  <c r="AB163" i="2" s="1"/>
  <c r="AB162" i="2" s="1"/>
  <c r="AB161" i="2" s="1"/>
  <c r="AB160" i="2" s="1"/>
  <c r="AB159" i="2" s="1"/>
  <c r="AB158" i="2" s="1"/>
  <c r="AB157" i="2" s="1"/>
  <c r="AB156" i="2" s="1"/>
  <c r="AB155" i="2" s="1"/>
  <c r="AB154" i="2" s="1"/>
  <c r="AB153" i="2" s="1"/>
  <c r="AB152" i="2" s="1"/>
  <c r="AB151" i="2" s="1"/>
  <c r="AB150" i="2" s="1"/>
  <c r="AG205" i="3"/>
  <c r="Z202" i="2"/>
  <c r="AD203" i="2"/>
  <c r="AG206" i="2"/>
  <c r="AF206" i="3"/>
  <c r="K206" i="3"/>
  <c r="V206" i="3" s="1"/>
  <c r="AE206" i="3"/>
  <c r="L206" i="3"/>
  <c r="X206" i="3" s="1"/>
  <c r="M206" i="3"/>
  <c r="J207" i="3"/>
  <c r="I206" i="3"/>
  <c r="Q205" i="2"/>
  <c r="Z205" i="2"/>
  <c r="AA205" i="2"/>
  <c r="AB205" i="2"/>
  <c r="AG206" i="3" l="1"/>
  <c r="AD207" i="2"/>
  <c r="O207" i="2"/>
  <c r="Y206" i="3"/>
  <c r="P207" i="3"/>
  <c r="R207" i="3" s="1"/>
  <c r="K208" i="2"/>
  <c r="L208" i="2"/>
  <c r="M208" i="2"/>
  <c r="AE208" i="2"/>
  <c r="AG208" i="2" s="1"/>
  <c r="AF208" i="2"/>
  <c r="AH208" i="2" s="1"/>
  <c r="J209" i="2"/>
  <c r="I208" i="2"/>
  <c r="V208" i="2"/>
  <c r="N208" i="2"/>
  <c r="Y207" i="2"/>
  <c r="P208" i="2"/>
  <c r="R208" i="2" s="1"/>
  <c r="X208" i="2"/>
  <c r="AA205" i="3"/>
  <c r="Q205" i="3"/>
  <c r="AH206" i="3"/>
  <c r="U206" i="2"/>
  <c r="N206" i="3"/>
  <c r="Q206" i="2"/>
  <c r="Z206" i="2"/>
  <c r="AA206" i="2"/>
  <c r="AB206" i="2"/>
  <c r="K207" i="3"/>
  <c r="V207" i="3" s="1"/>
  <c r="L207" i="3"/>
  <c r="X207" i="3" s="1"/>
  <c r="AE207" i="3"/>
  <c r="M207" i="3"/>
  <c r="AF207" i="3"/>
  <c r="J208" i="3"/>
  <c r="I207" i="3"/>
  <c r="AD202" i="2"/>
  <c r="Z201" i="2"/>
  <c r="AH207" i="2"/>
  <c r="AG207" i="3" l="1"/>
  <c r="AH207" i="3"/>
  <c r="N207" i="3"/>
  <c r="L208" i="3"/>
  <c r="X208" i="3" s="1"/>
  <c r="J209" i="3"/>
  <c r="M208" i="3"/>
  <c r="AE208" i="3"/>
  <c r="AF208" i="3"/>
  <c r="K208" i="3"/>
  <c r="V208" i="3" s="1"/>
  <c r="I208" i="3"/>
  <c r="AE209" i="2"/>
  <c r="K209" i="2"/>
  <c r="V209" i="2" s="1"/>
  <c r="L209" i="2"/>
  <c r="X209" i="2" s="1"/>
  <c r="M209" i="2"/>
  <c r="AF209" i="2"/>
  <c r="AH209" i="2" s="1"/>
  <c r="J210" i="2"/>
  <c r="I209" i="2"/>
  <c r="Y208" i="2"/>
  <c r="N209" i="2"/>
  <c r="P209" i="2"/>
  <c r="R209" i="2" s="1"/>
  <c r="AA207" i="2"/>
  <c r="Q207" i="2"/>
  <c r="Z207" i="2"/>
  <c r="AB207" i="2"/>
  <c r="P208" i="3"/>
  <c r="R208" i="3" s="1"/>
  <c r="Y207" i="3"/>
  <c r="U206" i="3"/>
  <c r="O206" i="3"/>
  <c r="AD201" i="2"/>
  <c r="Z200" i="2"/>
  <c r="AD208" i="2"/>
  <c r="O208" i="2"/>
  <c r="U207" i="2"/>
  <c r="O207" i="3" l="1"/>
  <c r="AH208" i="3"/>
  <c r="AG208" i="3"/>
  <c r="P209" i="3"/>
  <c r="R209" i="3" s="1"/>
  <c r="Y208" i="3"/>
  <c r="Q208" i="2"/>
  <c r="AB208" i="2"/>
  <c r="AA208" i="2"/>
  <c r="Z208" i="2"/>
  <c r="AF209" i="3"/>
  <c r="J210" i="3"/>
  <c r="K209" i="3"/>
  <c r="N209" i="3" s="1"/>
  <c r="L209" i="3"/>
  <c r="X209" i="3" s="1"/>
  <c r="M209" i="3"/>
  <c r="AE209" i="3"/>
  <c r="I209" i="3"/>
  <c r="N208" i="3"/>
  <c r="M210" i="2"/>
  <c r="L210" i="2"/>
  <c r="X210" i="2" s="1"/>
  <c r="AE210" i="2"/>
  <c r="AG210" i="2" s="1"/>
  <c r="AF210" i="2"/>
  <c r="AH210" i="2" s="1"/>
  <c r="J211" i="2"/>
  <c r="K210" i="2"/>
  <c r="N210" i="2" s="1"/>
  <c r="I210" i="2"/>
  <c r="V210" i="2"/>
  <c r="P210" i="2"/>
  <c r="R210" i="2" s="1"/>
  <c r="Y209" i="2"/>
  <c r="AG209" i="2"/>
  <c r="Z199" i="2"/>
  <c r="AD200" i="2"/>
  <c r="O209" i="2"/>
  <c r="AD209" i="2"/>
  <c r="Q206" i="3"/>
  <c r="AA206" i="3"/>
  <c r="AA207" i="3" s="1"/>
  <c r="U207" i="3"/>
  <c r="Q207" i="3"/>
  <c r="U208" i="2"/>
  <c r="AD210" i="2" l="1"/>
  <c r="O210" i="2"/>
  <c r="O209" i="3"/>
  <c r="P210" i="3"/>
  <c r="R210" i="3" s="1"/>
  <c r="Y209" i="3"/>
  <c r="Y210" i="2"/>
  <c r="P211" i="2"/>
  <c r="R211" i="2" s="1"/>
  <c r="J211" i="3"/>
  <c r="K210" i="3"/>
  <c r="N210" i="3" s="1"/>
  <c r="L210" i="3"/>
  <c r="X210" i="3" s="1"/>
  <c r="AE210" i="3"/>
  <c r="AF210" i="3"/>
  <c r="AH210" i="3" s="1"/>
  <c r="M210" i="3"/>
  <c r="I210" i="3"/>
  <c r="AA209" i="2"/>
  <c r="AB209" i="2"/>
  <c r="Q209" i="2"/>
  <c r="Z209" i="2"/>
  <c r="U208" i="3"/>
  <c r="O208" i="3"/>
  <c r="U209" i="2"/>
  <c r="V209" i="3"/>
  <c r="AH209" i="3"/>
  <c r="Z198" i="2"/>
  <c r="AD199" i="2"/>
  <c r="K211" i="2"/>
  <c r="V211" i="2" s="1"/>
  <c r="L211" i="2"/>
  <c r="X211" i="2" s="1"/>
  <c r="J212" i="2"/>
  <c r="M211" i="2"/>
  <c r="AE211" i="2"/>
  <c r="AG211" i="2" s="1"/>
  <c r="AF211" i="2"/>
  <c r="I211" i="2"/>
  <c r="AG209" i="3"/>
  <c r="AG210" i="3" l="1"/>
  <c r="V210" i="3"/>
  <c r="O210" i="3"/>
  <c r="P212" i="2"/>
  <c r="R212" i="2" s="1"/>
  <c r="Y211" i="2"/>
  <c r="X212" i="2"/>
  <c r="Y210" i="3"/>
  <c r="P211" i="3"/>
  <c r="R211" i="3" s="1"/>
  <c r="U210" i="3" s="1"/>
  <c r="N211" i="2"/>
  <c r="U211" i="2"/>
  <c r="K212" i="2"/>
  <c r="V212" i="2" s="1"/>
  <c r="L212" i="2"/>
  <c r="J213" i="2"/>
  <c r="M212" i="2"/>
  <c r="AE212" i="2"/>
  <c r="AF212" i="2"/>
  <c r="AH212" i="2" s="1"/>
  <c r="I212" i="2"/>
  <c r="Q208" i="3"/>
  <c r="AA208" i="3"/>
  <c r="U209" i="3"/>
  <c r="Q209" i="3"/>
  <c r="AA209" i="3"/>
  <c r="Z197" i="2"/>
  <c r="AD198" i="2"/>
  <c r="U210" i="2"/>
  <c r="Q210" i="2"/>
  <c r="Z210" i="2"/>
  <c r="AA210" i="2"/>
  <c r="AB210" i="2"/>
  <c r="AH211" i="2"/>
  <c r="AE211" i="3"/>
  <c r="AF211" i="3"/>
  <c r="K211" i="3"/>
  <c r="N211" i="3" s="1"/>
  <c r="L211" i="3"/>
  <c r="X211" i="3" s="1"/>
  <c r="J212" i="3"/>
  <c r="M211" i="3"/>
  <c r="I211" i="3"/>
  <c r="AG211" i="3" l="1"/>
  <c r="O211" i="3"/>
  <c r="Z196" i="2"/>
  <c r="AD197" i="2"/>
  <c r="N212" i="2"/>
  <c r="AG212" i="2"/>
  <c r="V211" i="3"/>
  <c r="AD211" i="2"/>
  <c r="O211" i="2"/>
  <c r="Y212" i="2"/>
  <c r="P213" i="2"/>
  <c r="R213" i="2" s="1"/>
  <c r="U212" i="2"/>
  <c r="Y211" i="3"/>
  <c r="P212" i="3"/>
  <c r="R212" i="3" s="1"/>
  <c r="U211" i="3" s="1"/>
  <c r="AE213" i="2"/>
  <c r="AF213" i="2"/>
  <c r="K213" i="2"/>
  <c r="N213" i="2" s="1"/>
  <c r="L213" i="2"/>
  <c r="X213" i="2" s="1"/>
  <c r="M213" i="2"/>
  <c r="J214" i="2"/>
  <c r="I213" i="2"/>
  <c r="M212" i="3"/>
  <c r="AE212" i="3"/>
  <c r="AF212" i="3"/>
  <c r="J213" i="3"/>
  <c r="K212" i="3"/>
  <c r="N212" i="3" s="1"/>
  <c r="L212" i="3"/>
  <c r="X212" i="3" s="1"/>
  <c r="I212" i="3"/>
  <c r="AH211" i="3"/>
  <c r="Q210" i="3"/>
  <c r="AA210" i="3"/>
  <c r="AH212" i="3" l="1"/>
  <c r="V212" i="3"/>
  <c r="O212" i="3"/>
  <c r="O213" i="2"/>
  <c r="AD213" i="2"/>
  <c r="AG213" i="2"/>
  <c r="O212" i="2"/>
  <c r="AD212" i="2"/>
  <c r="AD196" i="2"/>
  <c r="Z195" i="2"/>
  <c r="K213" i="3"/>
  <c r="N213" i="3" s="1"/>
  <c r="L213" i="3"/>
  <c r="X213" i="3" s="1"/>
  <c r="J214" i="3"/>
  <c r="M213" i="3"/>
  <c r="AE213" i="3"/>
  <c r="AF213" i="3"/>
  <c r="I213" i="3"/>
  <c r="V213" i="2"/>
  <c r="Y212" i="3"/>
  <c r="P213" i="3"/>
  <c r="R213" i="3" s="1"/>
  <c r="U212" i="3" s="1"/>
  <c r="U213" i="2"/>
  <c r="M214" i="2"/>
  <c r="AE214" i="2"/>
  <c r="AF214" i="2"/>
  <c r="K214" i="2"/>
  <c r="N214" i="2" s="1"/>
  <c r="J215" i="2"/>
  <c r="L214" i="2"/>
  <c r="X214" i="2" s="1"/>
  <c r="I214" i="2"/>
  <c r="AH213" i="2"/>
  <c r="AG212" i="3"/>
  <c r="Y213" i="2"/>
  <c r="P214" i="2"/>
  <c r="R214" i="2" s="1"/>
  <c r="AA211" i="2"/>
  <c r="AB211" i="2"/>
  <c r="Q211" i="2"/>
  <c r="Z211" i="2"/>
  <c r="Q211" i="3"/>
  <c r="AA211" i="3"/>
  <c r="AG213" i="3" l="1"/>
  <c r="V213" i="3"/>
  <c r="AH213" i="3"/>
  <c r="O213" i="3"/>
  <c r="AD214" i="2"/>
  <c r="O214" i="2"/>
  <c r="P214" i="3"/>
  <c r="R214" i="3" s="1"/>
  <c r="Y213" i="3"/>
  <c r="Q212" i="2"/>
  <c r="Z212" i="2"/>
  <c r="AA212" i="2"/>
  <c r="AB212" i="2"/>
  <c r="K215" i="2"/>
  <c r="N215" i="2" s="1"/>
  <c r="L215" i="2"/>
  <c r="X215" i="2" s="1"/>
  <c r="J216" i="2"/>
  <c r="M215" i="2"/>
  <c r="AE215" i="2"/>
  <c r="AF215" i="2"/>
  <c r="I215" i="2"/>
  <c r="K214" i="3"/>
  <c r="V214" i="3" s="1"/>
  <c r="L214" i="3"/>
  <c r="X214" i="3" s="1"/>
  <c r="J215" i="3"/>
  <c r="M214" i="3"/>
  <c r="AE214" i="3"/>
  <c r="AF214" i="3"/>
  <c r="I214" i="3"/>
  <c r="V214" i="2"/>
  <c r="V215" i="2" s="1"/>
  <c r="Q213" i="2"/>
  <c r="Z213" i="2"/>
  <c r="AA213" i="2"/>
  <c r="AB213" i="2"/>
  <c r="AG214" i="2"/>
  <c r="Q212" i="3"/>
  <c r="AA212" i="3"/>
  <c r="AH214" i="2"/>
  <c r="Z194" i="2"/>
  <c r="AD195" i="2"/>
  <c r="Y214" i="2"/>
  <c r="P215" i="2"/>
  <c r="R215" i="2" s="1"/>
  <c r="AD215" i="2" l="1"/>
  <c r="O215" i="2"/>
  <c r="N214" i="3"/>
  <c r="AE215" i="3"/>
  <c r="AF215" i="3"/>
  <c r="K215" i="3"/>
  <c r="V215" i="3" s="1"/>
  <c r="L215" i="3"/>
  <c r="X215" i="3" s="1"/>
  <c r="J216" i="3"/>
  <c r="M215" i="3"/>
  <c r="I215" i="3"/>
  <c r="AH215" i="2"/>
  <c r="Q214" i="2"/>
  <c r="AA214" i="2"/>
  <c r="AB214" i="2"/>
  <c r="Z214" i="2"/>
  <c r="AG215" i="2"/>
  <c r="U213" i="3"/>
  <c r="P216" i="2"/>
  <c r="R216" i="2" s="1"/>
  <c r="Y215" i="2"/>
  <c r="AA213" i="3"/>
  <c r="Q213" i="3"/>
  <c r="U215" i="2"/>
  <c r="U214" i="2"/>
  <c r="AH214" i="3"/>
  <c r="AG214" i="3"/>
  <c r="Z193" i="2"/>
  <c r="AD194" i="2"/>
  <c r="Y214" i="3"/>
  <c r="P215" i="3"/>
  <c r="R215" i="3" s="1"/>
  <c r="K216" i="2"/>
  <c r="V216" i="2" s="1"/>
  <c r="L216" i="2"/>
  <c r="X216" i="2" s="1"/>
  <c r="J217" i="2"/>
  <c r="M216" i="2"/>
  <c r="AE216" i="2"/>
  <c r="AF216" i="2"/>
  <c r="I216" i="2"/>
  <c r="AG215" i="3" l="1"/>
  <c r="Z192" i="2"/>
  <c r="AD193" i="2"/>
  <c r="AH216" i="2"/>
  <c r="O214" i="3"/>
  <c r="N215" i="3"/>
  <c r="U214" i="3"/>
  <c r="N216" i="2"/>
  <c r="Y216" i="2"/>
  <c r="P217" i="2"/>
  <c r="R217" i="2" s="1"/>
  <c r="X217" i="2"/>
  <c r="V217" i="2"/>
  <c r="AA215" i="2"/>
  <c r="AB215" i="2"/>
  <c r="Z215" i="2"/>
  <c r="Q215" i="2"/>
  <c r="AH215" i="3"/>
  <c r="AG216" i="2"/>
  <c r="Y215" i="3"/>
  <c r="P216" i="3"/>
  <c r="R216" i="3" s="1"/>
  <c r="U215" i="3" s="1"/>
  <c r="AE217" i="2"/>
  <c r="AF217" i="2"/>
  <c r="AH217" i="2" s="1"/>
  <c r="K217" i="2"/>
  <c r="N217" i="2" s="1"/>
  <c r="M217" i="2"/>
  <c r="J218" i="2"/>
  <c r="L217" i="2"/>
  <c r="I217" i="2"/>
  <c r="M216" i="3"/>
  <c r="AE216" i="3"/>
  <c r="AF216" i="3"/>
  <c r="J217" i="3"/>
  <c r="K216" i="3"/>
  <c r="N216" i="3" s="1"/>
  <c r="L216" i="3"/>
  <c r="X216" i="3" s="1"/>
  <c r="I216" i="3"/>
  <c r="O216" i="3" l="1"/>
  <c r="O217" i="2"/>
  <c r="AD217" i="2"/>
  <c r="V216" i="3"/>
  <c r="O215" i="3"/>
  <c r="AG216" i="3"/>
  <c r="Y216" i="3"/>
  <c r="P217" i="3"/>
  <c r="R217" i="3" s="1"/>
  <c r="K217" i="3"/>
  <c r="N217" i="3" s="1"/>
  <c r="L217" i="3"/>
  <c r="X217" i="3" s="1"/>
  <c r="J218" i="3"/>
  <c r="M217" i="3"/>
  <c r="AE217" i="3"/>
  <c r="AF217" i="3"/>
  <c r="I217" i="3"/>
  <c r="Q214" i="3"/>
  <c r="AA214" i="3"/>
  <c r="Z191" i="2"/>
  <c r="AD192" i="2"/>
  <c r="M218" i="2"/>
  <c r="AE218" i="2"/>
  <c r="AF218" i="2"/>
  <c r="AH218" i="2" s="1"/>
  <c r="K218" i="2"/>
  <c r="N218" i="2" s="1"/>
  <c r="L218" i="2"/>
  <c r="J219" i="2"/>
  <c r="I218" i="2"/>
  <c r="Y217" i="2"/>
  <c r="P218" i="2"/>
  <c r="R218" i="2" s="1"/>
  <c r="X218" i="2"/>
  <c r="AH216" i="3"/>
  <c r="AG217" i="2"/>
  <c r="O216" i="2"/>
  <c r="AD216" i="2"/>
  <c r="U216" i="2"/>
  <c r="V217" i="3" l="1"/>
  <c r="AD218" i="2"/>
  <c r="O218" i="2"/>
  <c r="O217" i="3"/>
  <c r="K218" i="3"/>
  <c r="N218" i="3" s="1"/>
  <c r="L218" i="3"/>
  <c r="X218" i="3" s="1"/>
  <c r="J219" i="3"/>
  <c r="M218" i="3"/>
  <c r="AE218" i="3"/>
  <c r="AF218" i="3"/>
  <c r="I218" i="3"/>
  <c r="AG218" i="2"/>
  <c r="Q215" i="3"/>
  <c r="AA215" i="3"/>
  <c r="AA216" i="3" s="1"/>
  <c r="V218" i="2"/>
  <c r="AH217" i="3"/>
  <c r="Q217" i="2"/>
  <c r="Z217" i="2"/>
  <c r="AA217" i="2"/>
  <c r="AB217" i="2"/>
  <c r="Q216" i="2"/>
  <c r="Z216" i="2"/>
  <c r="AA216" i="2"/>
  <c r="AB216" i="2"/>
  <c r="AG217" i="3"/>
  <c r="Q216" i="3"/>
  <c r="N219" i="2"/>
  <c r="V219" i="2"/>
  <c r="Y218" i="2"/>
  <c r="P219" i="2"/>
  <c r="R219" i="2" s="1"/>
  <c r="U218" i="2" s="1"/>
  <c r="X219" i="2"/>
  <c r="Z190" i="2"/>
  <c r="AD191" i="2"/>
  <c r="K219" i="2"/>
  <c r="L219" i="2"/>
  <c r="J220" i="2"/>
  <c r="M219" i="2"/>
  <c r="AE219" i="2"/>
  <c r="AG219" i="2" s="1"/>
  <c r="AF219" i="2"/>
  <c r="AH219" i="2" s="1"/>
  <c r="I219" i="2"/>
  <c r="U216" i="3"/>
  <c r="U217" i="2"/>
  <c r="P218" i="3"/>
  <c r="R218" i="3" s="1"/>
  <c r="U217" i="3" s="1"/>
  <c r="Y217" i="3"/>
  <c r="O218" i="3" l="1"/>
  <c r="AE219" i="3"/>
  <c r="AF219" i="3"/>
  <c r="K219" i="3"/>
  <c r="N219" i="3" s="1"/>
  <c r="L219" i="3"/>
  <c r="X219" i="3" s="1"/>
  <c r="J220" i="3"/>
  <c r="M219" i="3"/>
  <c r="I219" i="3"/>
  <c r="Y219" i="2"/>
  <c r="X220" i="2"/>
  <c r="N220" i="2"/>
  <c r="P220" i="2"/>
  <c r="R220" i="2" s="1"/>
  <c r="AA217" i="3"/>
  <c r="Q217" i="3"/>
  <c r="Y218" i="3"/>
  <c r="P219" i="3"/>
  <c r="R219" i="3" s="1"/>
  <c r="U218" i="3" s="1"/>
  <c r="U219" i="2"/>
  <c r="V218" i="3"/>
  <c r="K220" i="2"/>
  <c r="V220" i="2" s="1"/>
  <c r="L220" i="2"/>
  <c r="J221" i="2"/>
  <c r="M220" i="2"/>
  <c r="AF220" i="2"/>
  <c r="AH220" i="2" s="1"/>
  <c r="AE220" i="2"/>
  <c r="AG220" i="2" s="1"/>
  <c r="I220" i="2"/>
  <c r="AD190" i="2"/>
  <c r="Z189" i="2"/>
  <c r="AD219" i="2"/>
  <c r="O219" i="2"/>
  <c r="AH218" i="3"/>
  <c r="Q218" i="2"/>
  <c r="AB218" i="2"/>
  <c r="AA218" i="2"/>
  <c r="Z218" i="2"/>
  <c r="AG218" i="3"/>
  <c r="V219" i="3" l="1"/>
  <c r="M220" i="3"/>
  <c r="AE220" i="3"/>
  <c r="AF220" i="3"/>
  <c r="J221" i="3"/>
  <c r="K220" i="3"/>
  <c r="V220" i="3" s="1"/>
  <c r="L220" i="3"/>
  <c r="X220" i="3" s="1"/>
  <c r="I220" i="3"/>
  <c r="O219" i="3"/>
  <c r="O220" i="2"/>
  <c r="AH219" i="3"/>
  <c r="Y219" i="3"/>
  <c r="P220" i="3"/>
  <c r="R220" i="3" s="1"/>
  <c r="U219" i="3" s="1"/>
  <c r="Y220" i="2"/>
  <c r="P221" i="2"/>
  <c r="R221" i="2" s="1"/>
  <c r="V221" i="2"/>
  <c r="AG219" i="3"/>
  <c r="AE221" i="2"/>
  <c r="AF221" i="2"/>
  <c r="K221" i="2"/>
  <c r="N221" i="2" s="1"/>
  <c r="L221" i="2"/>
  <c r="X221" i="2" s="1"/>
  <c r="M221" i="2"/>
  <c r="J222" i="2"/>
  <c r="I221" i="2"/>
  <c r="Z188" i="2"/>
  <c r="AD189" i="2"/>
  <c r="Q218" i="3"/>
  <c r="AA218" i="3"/>
  <c r="AA219" i="2"/>
  <c r="AB219" i="2"/>
  <c r="Z219" i="2"/>
  <c r="Q219" i="2"/>
  <c r="N220" i="3" l="1"/>
  <c r="O221" i="2"/>
  <c r="M222" i="2"/>
  <c r="AE222" i="2"/>
  <c r="AF222" i="2"/>
  <c r="K222" i="2"/>
  <c r="N222" i="2" s="1"/>
  <c r="L222" i="2"/>
  <c r="X222" i="2" s="1"/>
  <c r="J223" i="2"/>
  <c r="I222" i="2"/>
  <c r="U220" i="2"/>
  <c r="K221" i="3"/>
  <c r="N221" i="3" s="1"/>
  <c r="L221" i="3"/>
  <c r="X221" i="3" s="1"/>
  <c r="J222" i="3"/>
  <c r="M221" i="3"/>
  <c r="AE221" i="3"/>
  <c r="AF221" i="3"/>
  <c r="I221" i="3"/>
  <c r="AH220" i="3"/>
  <c r="Z187" i="2"/>
  <c r="AD188" i="2"/>
  <c r="O220" i="3"/>
  <c r="Q220" i="2"/>
  <c r="AA220" i="2"/>
  <c r="AG220" i="3"/>
  <c r="Q219" i="3"/>
  <c r="AA219" i="3"/>
  <c r="Y221" i="2"/>
  <c r="P222" i="2"/>
  <c r="R222" i="2" s="1"/>
  <c r="AH221" i="2"/>
  <c r="AG221" i="2"/>
  <c r="Y220" i="3"/>
  <c r="P221" i="3"/>
  <c r="R221" i="3" s="1"/>
  <c r="U220" i="3" s="1"/>
  <c r="AG221" i="3" l="1"/>
  <c r="O222" i="2"/>
  <c r="O221" i="3"/>
  <c r="K223" i="2"/>
  <c r="N223" i="2" s="1"/>
  <c r="L223" i="2"/>
  <c r="X223" i="2" s="1"/>
  <c r="J224" i="2"/>
  <c r="M223" i="2"/>
  <c r="AE223" i="2"/>
  <c r="AF223" i="2"/>
  <c r="I223" i="2"/>
  <c r="K222" i="3"/>
  <c r="N222" i="3" s="1"/>
  <c r="L222" i="3"/>
  <c r="X222" i="3" s="1"/>
  <c r="J223" i="3"/>
  <c r="M222" i="3"/>
  <c r="AE222" i="3"/>
  <c r="AF222" i="3"/>
  <c r="I222" i="3"/>
  <c r="AH222" i="2"/>
  <c r="AG222" i="2"/>
  <c r="Y222" i="2"/>
  <c r="P223" i="2"/>
  <c r="R223" i="2" s="1"/>
  <c r="Y221" i="3"/>
  <c r="P222" i="3"/>
  <c r="R222" i="3" s="1"/>
  <c r="U222" i="2"/>
  <c r="Z186" i="2"/>
  <c r="AD187" i="2"/>
  <c r="V222" i="2"/>
  <c r="U221" i="2"/>
  <c r="Q220" i="3"/>
  <c r="AA220" i="3"/>
  <c r="V221" i="3"/>
  <c r="AH221" i="3"/>
  <c r="Q221" i="2"/>
  <c r="AA221" i="2"/>
  <c r="V222" i="3" l="1"/>
  <c r="O222" i="3"/>
  <c r="O223" i="2"/>
  <c r="V223" i="2"/>
  <c r="V224" i="2" s="1"/>
  <c r="AA221" i="3"/>
  <c r="Q221" i="3"/>
  <c r="K224" i="2"/>
  <c r="N224" i="2" s="1"/>
  <c r="L224" i="2"/>
  <c r="X224" i="2" s="1"/>
  <c r="J225" i="2"/>
  <c r="M224" i="2"/>
  <c r="AE224" i="2"/>
  <c r="AF224" i="2"/>
  <c r="I224" i="2"/>
  <c r="AH223" i="2"/>
  <c r="Q222" i="2"/>
  <c r="AA222" i="2"/>
  <c r="Y222" i="3"/>
  <c r="P223" i="3"/>
  <c r="R223" i="3" s="1"/>
  <c r="U222" i="3" s="1"/>
  <c r="AE223" i="3"/>
  <c r="AF223" i="3"/>
  <c r="K223" i="3"/>
  <c r="N223" i="3" s="1"/>
  <c r="L223" i="3"/>
  <c r="X223" i="3" s="1"/>
  <c r="J224" i="3"/>
  <c r="M223" i="3"/>
  <c r="I223" i="3"/>
  <c r="AG223" i="2"/>
  <c r="AH222" i="3"/>
  <c r="U221" i="3"/>
  <c r="Z185" i="2"/>
  <c r="AD186" i="2"/>
  <c r="AG222" i="3"/>
  <c r="P224" i="2"/>
  <c r="R224" i="2" s="1"/>
  <c r="U223" i="2" s="1"/>
  <c r="Y223" i="2"/>
  <c r="AH223" i="3" l="1"/>
  <c r="O224" i="2"/>
  <c r="O223" i="3"/>
  <c r="AG223" i="3"/>
  <c r="AA223" i="2"/>
  <c r="Q223" i="2"/>
  <c r="V223" i="3"/>
  <c r="Z184" i="2"/>
  <c r="AD185" i="2"/>
  <c r="AE225" i="2"/>
  <c r="AF225" i="2"/>
  <c r="AH225" i="2" s="1"/>
  <c r="K225" i="2"/>
  <c r="V225" i="2" s="1"/>
  <c r="L225" i="2"/>
  <c r="J226" i="2"/>
  <c r="M225" i="2"/>
  <c r="I225" i="2"/>
  <c r="Y223" i="3"/>
  <c r="P224" i="3"/>
  <c r="R224" i="3" s="1"/>
  <c r="M224" i="3"/>
  <c r="AE224" i="3"/>
  <c r="AF224" i="3"/>
  <c r="K224" i="3"/>
  <c r="N224" i="3" s="1"/>
  <c r="L224" i="3"/>
  <c r="X224" i="3" s="1"/>
  <c r="J225" i="3"/>
  <c r="I224" i="3"/>
  <c r="AH224" i="2"/>
  <c r="Q222" i="3"/>
  <c r="AA222" i="3"/>
  <c r="Y224" i="2"/>
  <c r="P225" i="2"/>
  <c r="R225" i="2" s="1"/>
  <c r="X225" i="2"/>
  <c r="AG224" i="2"/>
  <c r="O224" i="3" l="1"/>
  <c r="AH224" i="3"/>
  <c r="AG225" i="2"/>
  <c r="U224" i="2"/>
  <c r="AD184" i="2"/>
  <c r="Z183" i="2"/>
  <c r="Y224" i="3"/>
  <c r="P225" i="3"/>
  <c r="R225" i="3" s="1"/>
  <c r="U224" i="3" s="1"/>
  <c r="Q223" i="3"/>
  <c r="AA223" i="3"/>
  <c r="AG224" i="3"/>
  <c r="N225" i="2"/>
  <c r="M226" i="2"/>
  <c r="AE226" i="2"/>
  <c r="AG226" i="2" s="1"/>
  <c r="AF226" i="2"/>
  <c r="L226" i="2"/>
  <c r="X226" i="2" s="1"/>
  <c r="J227" i="2"/>
  <c r="K226" i="2"/>
  <c r="N226" i="2" s="1"/>
  <c r="I226" i="2"/>
  <c r="Q224" i="2"/>
  <c r="AA224" i="2"/>
  <c r="K225" i="3"/>
  <c r="N225" i="3" s="1"/>
  <c r="L225" i="3"/>
  <c r="X225" i="3" s="1"/>
  <c r="J226" i="3"/>
  <c r="M225" i="3"/>
  <c r="AE225" i="3"/>
  <c r="AF225" i="3"/>
  <c r="I225" i="3"/>
  <c r="V224" i="3"/>
  <c r="U223" i="3"/>
  <c r="Y225" i="2"/>
  <c r="P226" i="2"/>
  <c r="R226" i="2" s="1"/>
  <c r="U225" i="2" s="1"/>
  <c r="V225" i="3" l="1"/>
  <c r="AG225" i="3"/>
  <c r="AH225" i="3"/>
  <c r="O226" i="2"/>
  <c r="O225" i="3"/>
  <c r="O225" i="2"/>
  <c r="AH226" i="2"/>
  <c r="Y226" i="2"/>
  <c r="P227" i="2"/>
  <c r="R227" i="2" s="1"/>
  <c r="X227" i="2"/>
  <c r="V226" i="2"/>
  <c r="K226" i="3"/>
  <c r="N226" i="3" s="1"/>
  <c r="L226" i="3"/>
  <c r="X226" i="3" s="1"/>
  <c r="J227" i="3"/>
  <c r="M226" i="3"/>
  <c r="AE226" i="3"/>
  <c r="AF226" i="3"/>
  <c r="I226" i="3"/>
  <c r="U226" i="2"/>
  <c r="Q224" i="3"/>
  <c r="AA224" i="3"/>
  <c r="Y225" i="3"/>
  <c r="P226" i="3"/>
  <c r="R226" i="3" s="1"/>
  <c r="K227" i="2"/>
  <c r="N227" i="2" s="1"/>
  <c r="L227" i="2"/>
  <c r="J228" i="2"/>
  <c r="M227" i="2"/>
  <c r="AE227" i="2"/>
  <c r="AG227" i="2" s="1"/>
  <c r="AF227" i="2"/>
  <c r="AH227" i="2" s="1"/>
  <c r="I227" i="2"/>
  <c r="Z182" i="2"/>
  <c r="AD183" i="2"/>
  <c r="O227" i="2" l="1"/>
  <c r="O226" i="3"/>
  <c r="V226" i="3"/>
  <c r="U225" i="3"/>
  <c r="P228" i="2"/>
  <c r="R228" i="2" s="1"/>
  <c r="Y227" i="2"/>
  <c r="U227" i="2"/>
  <c r="AA225" i="3"/>
  <c r="Q225" i="3"/>
  <c r="AG226" i="3"/>
  <c r="AD182" i="2"/>
  <c r="Z181" i="2"/>
  <c r="Y226" i="3"/>
  <c r="P227" i="3"/>
  <c r="R227" i="3" s="1"/>
  <c r="V227" i="2"/>
  <c r="Q226" i="2"/>
  <c r="AA226" i="2"/>
  <c r="Q225" i="2"/>
  <c r="AA225" i="2"/>
  <c r="AH226" i="3"/>
  <c r="K228" i="2"/>
  <c r="V228" i="2" s="1"/>
  <c r="L228" i="2"/>
  <c r="X228" i="2" s="1"/>
  <c r="J229" i="2"/>
  <c r="M228" i="2"/>
  <c r="AE228" i="2"/>
  <c r="AF228" i="2"/>
  <c r="I228" i="2"/>
  <c r="AE227" i="3"/>
  <c r="AF227" i="3"/>
  <c r="K227" i="3"/>
  <c r="N227" i="3" s="1"/>
  <c r="L227" i="3"/>
  <c r="X227" i="3" s="1"/>
  <c r="J228" i="3"/>
  <c r="M227" i="3"/>
  <c r="I227" i="3"/>
  <c r="V227" i="3" l="1"/>
  <c r="O227" i="3"/>
  <c r="Y228" i="2"/>
  <c r="P229" i="2"/>
  <c r="R229" i="2" s="1"/>
  <c r="V229" i="2"/>
  <c r="AH227" i="3"/>
  <c r="M228" i="3"/>
  <c r="AE228" i="3"/>
  <c r="AF228" i="3"/>
  <c r="AH228" i="3" s="1"/>
  <c r="J229" i="3"/>
  <c r="K228" i="3"/>
  <c r="V228" i="3" s="1"/>
  <c r="L228" i="3"/>
  <c r="X228" i="3" s="1"/>
  <c r="I228" i="3"/>
  <c r="AG227" i="3"/>
  <c r="N228" i="2"/>
  <c r="Q226" i="3"/>
  <c r="AA226" i="3"/>
  <c r="U226" i="3"/>
  <c r="Z180" i="2"/>
  <c r="AD181" i="2"/>
  <c r="AH228" i="2"/>
  <c r="AA227" i="2"/>
  <c r="Q227" i="2"/>
  <c r="AE229" i="2"/>
  <c r="AF229" i="2"/>
  <c r="K229" i="2"/>
  <c r="N229" i="2" s="1"/>
  <c r="M229" i="2"/>
  <c r="J230" i="2"/>
  <c r="L229" i="2"/>
  <c r="X229" i="2" s="1"/>
  <c r="I229" i="2"/>
  <c r="Y227" i="3"/>
  <c r="P228" i="3"/>
  <c r="R228" i="3" s="1"/>
  <c r="AG228" i="2"/>
  <c r="O229" i="2" l="1"/>
  <c r="K229" i="3"/>
  <c r="L229" i="3"/>
  <c r="X229" i="3" s="1"/>
  <c r="J230" i="3"/>
  <c r="M229" i="3"/>
  <c r="AE229" i="3"/>
  <c r="AF229" i="3"/>
  <c r="I229" i="3"/>
  <c r="AG228" i="3"/>
  <c r="Y228" i="3"/>
  <c r="P229" i="3"/>
  <c r="R229" i="3" s="1"/>
  <c r="U228" i="3" s="1"/>
  <c r="AG229" i="2"/>
  <c r="Q227" i="3"/>
  <c r="AA227" i="3"/>
  <c r="M230" i="2"/>
  <c r="AE230" i="2"/>
  <c r="AG230" i="2" s="1"/>
  <c r="AF230" i="2"/>
  <c r="AH230" i="2" s="1"/>
  <c r="J231" i="2"/>
  <c r="L230" i="2"/>
  <c r="K230" i="2"/>
  <c r="N230" i="2" s="1"/>
  <c r="I230" i="2"/>
  <c r="AH229" i="2"/>
  <c r="N228" i="3"/>
  <c r="Z179" i="2"/>
  <c r="AD180" i="2"/>
  <c r="U227" i="3"/>
  <c r="V230" i="2"/>
  <c r="Y229" i="2"/>
  <c r="P230" i="2"/>
  <c r="R230" i="2" s="1"/>
  <c r="X230" i="2"/>
  <c r="U228" i="2"/>
  <c r="O228" i="2"/>
  <c r="AH229" i="3" l="1"/>
  <c r="N229" i="3"/>
  <c r="O229" i="3" s="1"/>
  <c r="AG229" i="3"/>
  <c r="O230" i="2"/>
  <c r="K230" i="3"/>
  <c r="L230" i="3"/>
  <c r="X230" i="3" s="1"/>
  <c r="J231" i="3"/>
  <c r="M230" i="3"/>
  <c r="AE230" i="3"/>
  <c r="AF230" i="3"/>
  <c r="I230" i="3"/>
  <c r="P230" i="3"/>
  <c r="R230" i="3" s="1"/>
  <c r="Y229" i="3"/>
  <c r="Z178" i="2"/>
  <c r="AD179" i="2"/>
  <c r="O228" i="3"/>
  <c r="V229" i="3"/>
  <c r="Q228" i="2"/>
  <c r="AA228" i="2"/>
  <c r="N231" i="2"/>
  <c r="V231" i="2"/>
  <c r="Y230" i="2"/>
  <c r="P231" i="2"/>
  <c r="R231" i="2" s="1"/>
  <c r="X231" i="2"/>
  <c r="U229" i="2"/>
  <c r="K231" i="2"/>
  <c r="L231" i="2"/>
  <c r="J232" i="2"/>
  <c r="M231" i="2"/>
  <c r="AE231" i="2"/>
  <c r="AG231" i="2" s="1"/>
  <c r="AF231" i="2"/>
  <c r="AH231" i="2" s="1"/>
  <c r="I231" i="2"/>
  <c r="Q229" i="2"/>
  <c r="AA229" i="2"/>
  <c r="V230" i="3" l="1"/>
  <c r="N230" i="3"/>
  <c r="O230" i="3" s="1"/>
  <c r="Y230" i="3"/>
  <c r="P231" i="3"/>
  <c r="R231" i="3" s="1"/>
  <c r="AE231" i="3"/>
  <c r="AF231" i="3"/>
  <c r="K231" i="3"/>
  <c r="V231" i="3" s="1"/>
  <c r="L231" i="3"/>
  <c r="X231" i="3" s="1"/>
  <c r="J232" i="3"/>
  <c r="M231" i="3"/>
  <c r="I231" i="3"/>
  <c r="U230" i="2"/>
  <c r="O231" i="2"/>
  <c r="U229" i="3"/>
  <c r="Q229" i="3"/>
  <c r="N232" i="2"/>
  <c r="Y231" i="2"/>
  <c r="V232" i="2"/>
  <c r="P232" i="2"/>
  <c r="R232" i="2" s="1"/>
  <c r="X232" i="2"/>
  <c r="Q228" i="3"/>
  <c r="AA228" i="3"/>
  <c r="AA229" i="3" s="1"/>
  <c r="AH230" i="3"/>
  <c r="Q230" i="2"/>
  <c r="AA230" i="2"/>
  <c r="K232" i="2"/>
  <c r="L232" i="2"/>
  <c r="J233" i="2"/>
  <c r="M232" i="2"/>
  <c r="AE232" i="2"/>
  <c r="AG232" i="2" s="1"/>
  <c r="AF232" i="2"/>
  <c r="AH232" i="2" s="1"/>
  <c r="I232" i="2"/>
  <c r="Z177" i="2"/>
  <c r="AD178" i="2"/>
  <c r="AG230" i="3"/>
  <c r="N231" i="3" l="1"/>
  <c r="Z176" i="2"/>
  <c r="AD177" i="2"/>
  <c r="M232" i="3"/>
  <c r="AE232" i="3"/>
  <c r="AF232" i="3"/>
  <c r="J233" i="3"/>
  <c r="K232" i="3"/>
  <c r="V232" i="3" s="1"/>
  <c r="L232" i="3"/>
  <c r="X232" i="3" s="1"/>
  <c r="I232" i="3"/>
  <c r="O231" i="3"/>
  <c r="Y232" i="2"/>
  <c r="P233" i="2"/>
  <c r="R233" i="2" s="1"/>
  <c r="V233" i="2"/>
  <c r="AA231" i="2"/>
  <c r="Q231" i="2"/>
  <c r="AH231" i="3"/>
  <c r="Y231" i="3"/>
  <c r="P232" i="3"/>
  <c r="R232" i="3" s="1"/>
  <c r="AG231" i="3"/>
  <c r="Q230" i="3"/>
  <c r="AA230" i="3"/>
  <c r="AE233" i="2"/>
  <c r="AF233" i="2"/>
  <c r="K233" i="2"/>
  <c r="N233" i="2" s="1"/>
  <c r="J234" i="2"/>
  <c r="L233" i="2"/>
  <c r="X233" i="2" s="1"/>
  <c r="M233" i="2"/>
  <c r="I233" i="2"/>
  <c r="O232" i="2"/>
  <c r="U231" i="2"/>
  <c r="U230" i="3"/>
  <c r="O233" i="2" l="1"/>
  <c r="M234" i="2"/>
  <c r="AE234" i="2"/>
  <c r="AG234" i="2" s="1"/>
  <c r="AF234" i="2"/>
  <c r="K234" i="2"/>
  <c r="N234" i="2" s="1"/>
  <c r="L234" i="2"/>
  <c r="X234" i="2" s="1"/>
  <c r="J235" i="2"/>
  <c r="I234" i="2"/>
  <c r="N232" i="3"/>
  <c r="U232" i="2"/>
  <c r="AG232" i="3"/>
  <c r="K233" i="3"/>
  <c r="V233" i="3" s="1"/>
  <c r="L233" i="3"/>
  <c r="X233" i="3" s="1"/>
  <c r="J234" i="3"/>
  <c r="M233" i="3"/>
  <c r="AE233" i="3"/>
  <c r="AF233" i="3"/>
  <c r="I233" i="3"/>
  <c r="AG233" i="2"/>
  <c r="Q231" i="3"/>
  <c r="AA231" i="3"/>
  <c r="AH233" i="2"/>
  <c r="Q232" i="2"/>
  <c r="AA232" i="2"/>
  <c r="Y233" i="2"/>
  <c r="P234" i="2"/>
  <c r="R234" i="2" s="1"/>
  <c r="AH232" i="3"/>
  <c r="Y232" i="3"/>
  <c r="P233" i="3"/>
  <c r="R233" i="3" s="1"/>
  <c r="U232" i="3" s="1"/>
  <c r="U231" i="3"/>
  <c r="Z175" i="2"/>
  <c r="AD176" i="2"/>
  <c r="N233" i="3" l="1"/>
  <c r="O234" i="2"/>
  <c r="Y234" i="2"/>
  <c r="P235" i="2"/>
  <c r="R235" i="2" s="1"/>
  <c r="AG233" i="3"/>
  <c r="AD175" i="2"/>
  <c r="Z174" i="2"/>
  <c r="U234" i="2"/>
  <c r="P234" i="3"/>
  <c r="R234" i="3" s="1"/>
  <c r="U233" i="3" s="1"/>
  <c r="Y233" i="3"/>
  <c r="Q233" i="2"/>
  <c r="AA233" i="2"/>
  <c r="AH234" i="2"/>
  <c r="AH233" i="3"/>
  <c r="U233" i="2"/>
  <c r="O232" i="3"/>
  <c r="V234" i="2"/>
  <c r="K234" i="3"/>
  <c r="V234" i="3" s="1"/>
  <c r="L234" i="3"/>
  <c r="X234" i="3" s="1"/>
  <c r="J235" i="3"/>
  <c r="M234" i="3"/>
  <c r="AE234" i="3"/>
  <c r="AF234" i="3"/>
  <c r="I234" i="3"/>
  <c r="K235" i="2"/>
  <c r="N235" i="2" s="1"/>
  <c r="L235" i="2"/>
  <c r="X235" i="2" s="1"/>
  <c r="J236" i="2"/>
  <c r="M235" i="2"/>
  <c r="AE235" i="2"/>
  <c r="AF235" i="2"/>
  <c r="I235" i="2"/>
  <c r="O233" i="3" l="1"/>
  <c r="O235" i="2"/>
  <c r="M236" i="2"/>
  <c r="AF236" i="2"/>
  <c r="AH236" i="2" s="1"/>
  <c r="K236" i="2"/>
  <c r="N236" i="2" s="1"/>
  <c r="J237" i="2"/>
  <c r="AE236" i="2"/>
  <c r="AG236" i="2" s="1"/>
  <c r="L236" i="2"/>
  <c r="I236" i="2"/>
  <c r="N234" i="3"/>
  <c r="U235" i="2"/>
  <c r="Q232" i="3"/>
  <c r="AA232" i="3"/>
  <c r="AA233" i="3" s="1"/>
  <c r="Z173" i="2"/>
  <c r="AD174" i="2"/>
  <c r="V235" i="2"/>
  <c r="AH234" i="3"/>
  <c r="AG234" i="3"/>
  <c r="AG235" i="2"/>
  <c r="Q233" i="3"/>
  <c r="Q234" i="2"/>
  <c r="AA234" i="2"/>
  <c r="AH235" i="2"/>
  <c r="Y234" i="3"/>
  <c r="P235" i="3"/>
  <c r="R235" i="3" s="1"/>
  <c r="U234" i="3" s="1"/>
  <c r="Y235" i="2"/>
  <c r="P236" i="2"/>
  <c r="R236" i="2" s="1"/>
  <c r="X236" i="2"/>
  <c r="AE235" i="3"/>
  <c r="AF235" i="3"/>
  <c r="K235" i="3"/>
  <c r="V235" i="3" s="1"/>
  <c r="L235" i="3"/>
  <c r="X235" i="3" s="1"/>
  <c r="J236" i="3"/>
  <c r="M235" i="3"/>
  <c r="I235" i="3"/>
  <c r="O236" i="2" l="1"/>
  <c r="V236" i="2"/>
  <c r="AE237" i="2"/>
  <c r="AF237" i="2"/>
  <c r="AH237" i="2" s="1"/>
  <c r="K237" i="2"/>
  <c r="N237" i="2" s="1"/>
  <c r="J238" i="2"/>
  <c r="L237" i="2"/>
  <c r="M237" i="2"/>
  <c r="I237" i="2"/>
  <c r="AH235" i="3"/>
  <c r="Y236" i="2"/>
  <c r="P237" i="2"/>
  <c r="R237" i="2" s="1"/>
  <c r="X237" i="2"/>
  <c r="N235" i="3"/>
  <c r="N236" i="3" s="1"/>
  <c r="O234" i="3"/>
  <c r="M236" i="3"/>
  <c r="AE236" i="3"/>
  <c r="AF236" i="3"/>
  <c r="AH236" i="3" s="1"/>
  <c r="J237" i="3"/>
  <c r="K236" i="3"/>
  <c r="V236" i="3" s="1"/>
  <c r="L236" i="3"/>
  <c r="X236" i="3" s="1"/>
  <c r="I236" i="3"/>
  <c r="U236" i="2"/>
  <c r="AA235" i="2"/>
  <c r="Q235" i="2"/>
  <c r="AG235" i="3"/>
  <c r="Y235" i="3"/>
  <c r="P236" i="3"/>
  <c r="R236" i="3" s="1"/>
  <c r="AD173" i="2"/>
  <c r="Z172" i="2"/>
  <c r="AG236" i="3" l="1"/>
  <c r="O236" i="3"/>
  <c r="O237" i="2"/>
  <c r="V237" i="2"/>
  <c r="V238" i="2" s="1"/>
  <c r="AG237" i="2"/>
  <c r="Y236" i="3"/>
  <c r="P237" i="3"/>
  <c r="R237" i="3" s="1"/>
  <c r="U236" i="3" s="1"/>
  <c r="Q234" i="3"/>
  <c r="AA234" i="3"/>
  <c r="U235" i="3"/>
  <c r="AD172" i="2"/>
  <c r="Z171" i="2"/>
  <c r="O235" i="3"/>
  <c r="Y237" i="2"/>
  <c r="P238" i="2"/>
  <c r="R238" i="2" s="1"/>
  <c r="K237" i="3"/>
  <c r="N237" i="3" s="1"/>
  <c r="L237" i="3"/>
  <c r="X237" i="3" s="1"/>
  <c r="J238" i="3"/>
  <c r="M237" i="3"/>
  <c r="AE237" i="3"/>
  <c r="AF237" i="3"/>
  <c r="I237" i="3"/>
  <c r="M238" i="2"/>
  <c r="AE238" i="2"/>
  <c r="AF238" i="2"/>
  <c r="K238" i="2"/>
  <c r="N238" i="2" s="1"/>
  <c r="L238" i="2"/>
  <c r="X238" i="2" s="1"/>
  <c r="J239" i="2"/>
  <c r="I238" i="2"/>
  <c r="Q236" i="2"/>
  <c r="AA236" i="2"/>
  <c r="AH237" i="3" l="1"/>
  <c r="O237" i="3"/>
  <c r="O238" i="2"/>
  <c r="Z170" i="2"/>
  <c r="AD171" i="2"/>
  <c r="Q235" i="3"/>
  <c r="AA235" i="3"/>
  <c r="K238" i="3"/>
  <c r="N238" i="3" s="1"/>
  <c r="L238" i="3"/>
  <c r="X238" i="3" s="1"/>
  <c r="J239" i="3"/>
  <c r="M238" i="3"/>
  <c r="AE238" i="3"/>
  <c r="AF238" i="3"/>
  <c r="I238" i="3"/>
  <c r="AH238" i="2"/>
  <c r="P239" i="2"/>
  <c r="R239" i="2" s="1"/>
  <c r="Y238" i="2"/>
  <c r="AA237" i="2"/>
  <c r="Q237" i="2"/>
  <c r="U237" i="2"/>
  <c r="V237" i="3"/>
  <c r="Q236" i="3"/>
  <c r="AA236" i="3"/>
  <c r="Y237" i="3"/>
  <c r="P238" i="3"/>
  <c r="R238" i="3" s="1"/>
  <c r="AG238" i="2"/>
  <c r="K239" i="2"/>
  <c r="V239" i="2" s="1"/>
  <c r="L239" i="2"/>
  <c r="X239" i="2" s="1"/>
  <c r="J240" i="2"/>
  <c r="AE239" i="2"/>
  <c r="AG239" i="2" s="1"/>
  <c r="M239" i="2"/>
  <c r="AF239" i="2"/>
  <c r="I239" i="2"/>
  <c r="AG237" i="3"/>
  <c r="V238" i="3" l="1"/>
  <c r="O238" i="3"/>
  <c r="AE239" i="3"/>
  <c r="AF239" i="3"/>
  <c r="K239" i="3"/>
  <c r="L239" i="3"/>
  <c r="X239" i="3" s="1"/>
  <c r="J240" i="3"/>
  <c r="M239" i="3"/>
  <c r="I239" i="3"/>
  <c r="Y238" i="3"/>
  <c r="P239" i="3"/>
  <c r="R239" i="3" s="1"/>
  <c r="Y239" i="2"/>
  <c r="P240" i="2"/>
  <c r="R240" i="2" s="1"/>
  <c r="U239" i="2" s="1"/>
  <c r="AD170" i="2"/>
  <c r="Z169" i="2"/>
  <c r="AA238" i="2"/>
  <c r="Q238" i="2"/>
  <c r="N239" i="2"/>
  <c r="U238" i="2"/>
  <c r="U238" i="3"/>
  <c r="U237" i="3"/>
  <c r="AH238" i="3"/>
  <c r="AA237" i="3"/>
  <c r="Q237" i="3"/>
  <c r="K240" i="2"/>
  <c r="V240" i="2" s="1"/>
  <c r="AE240" i="2"/>
  <c r="AG240" i="2" s="1"/>
  <c r="L240" i="2"/>
  <c r="X240" i="2" s="1"/>
  <c r="AF240" i="2"/>
  <c r="J241" i="2"/>
  <c r="M240" i="2"/>
  <c r="I240" i="2"/>
  <c r="AH239" i="2"/>
  <c r="AG238" i="3"/>
  <c r="V239" i="3" l="1"/>
  <c r="AH239" i="3"/>
  <c r="AG239" i="3"/>
  <c r="Z168" i="2"/>
  <c r="AD169" i="2"/>
  <c r="O239" i="2"/>
  <c r="N240" i="2"/>
  <c r="Q238" i="3"/>
  <c r="AA238" i="3"/>
  <c r="N239" i="3"/>
  <c r="Y240" i="2"/>
  <c r="P241" i="2"/>
  <c r="R241" i="2" s="1"/>
  <c r="X241" i="2"/>
  <c r="Y239" i="3"/>
  <c r="P240" i="3"/>
  <c r="R240" i="3" s="1"/>
  <c r="U239" i="3"/>
  <c r="AE241" i="2"/>
  <c r="AF241" i="2"/>
  <c r="J242" i="2"/>
  <c r="K241" i="2"/>
  <c r="N241" i="2" s="1"/>
  <c r="L241" i="2"/>
  <c r="M241" i="2"/>
  <c r="I241" i="2"/>
  <c r="AH240" i="2"/>
  <c r="M240" i="3"/>
  <c r="AE240" i="3"/>
  <c r="AF240" i="3"/>
  <c r="K240" i="3"/>
  <c r="V240" i="3" s="1"/>
  <c r="L240" i="3"/>
  <c r="X240" i="3" s="1"/>
  <c r="J241" i="3"/>
  <c r="I240" i="3"/>
  <c r="O241" i="2" l="1"/>
  <c r="X242" i="2"/>
  <c r="P242" i="2"/>
  <c r="R242" i="2" s="1"/>
  <c r="Y241" i="2"/>
  <c r="M242" i="2"/>
  <c r="AF242" i="2"/>
  <c r="K242" i="2"/>
  <c r="N242" i="2" s="1"/>
  <c r="L242" i="2"/>
  <c r="AE242" i="2"/>
  <c r="AG242" i="2" s="1"/>
  <c r="J243" i="2"/>
  <c r="I242" i="2"/>
  <c r="Z167" i="2"/>
  <c r="AD168" i="2"/>
  <c r="AG240" i="3"/>
  <c r="N240" i="3"/>
  <c r="N241" i="3" s="1"/>
  <c r="O240" i="2"/>
  <c r="AA239" i="2"/>
  <c r="Q239" i="2"/>
  <c r="O239" i="3"/>
  <c r="V241" i="3"/>
  <c r="Y240" i="3"/>
  <c r="P241" i="3"/>
  <c r="R241" i="3" s="1"/>
  <c r="U240" i="3" s="1"/>
  <c r="K241" i="3"/>
  <c r="L241" i="3"/>
  <c r="X241" i="3" s="1"/>
  <c r="J242" i="3"/>
  <c r="M241" i="3"/>
  <c r="AE241" i="3"/>
  <c r="AG241" i="3" s="1"/>
  <c r="AF241" i="3"/>
  <c r="AH241" i="3" s="1"/>
  <c r="I241" i="3"/>
  <c r="AH240" i="3"/>
  <c r="AH241" i="2"/>
  <c r="AG241" i="2"/>
  <c r="V241" i="2"/>
  <c r="U240" i="2"/>
  <c r="O242" i="2" l="1"/>
  <c r="AD167" i="2"/>
  <c r="Z166" i="2"/>
  <c r="Q240" i="2"/>
  <c r="AA240" i="2"/>
  <c r="V242" i="2"/>
  <c r="K243" i="2"/>
  <c r="V243" i="2" s="1"/>
  <c r="L243" i="2"/>
  <c r="J244" i="2"/>
  <c r="M243" i="2"/>
  <c r="AE243" i="2"/>
  <c r="AG243" i="2" s="1"/>
  <c r="AF243" i="2"/>
  <c r="I243" i="2"/>
  <c r="O241" i="3"/>
  <c r="O240" i="3"/>
  <c r="Q239" i="3"/>
  <c r="AA239" i="3"/>
  <c r="AH242" i="2"/>
  <c r="Y241" i="3"/>
  <c r="P242" i="3"/>
  <c r="R242" i="3" s="1"/>
  <c r="U241" i="3" s="1"/>
  <c r="K242" i="3"/>
  <c r="N242" i="3" s="1"/>
  <c r="L242" i="3"/>
  <c r="X242" i="3" s="1"/>
  <c r="J243" i="3"/>
  <c r="M242" i="3"/>
  <c r="AE242" i="3"/>
  <c r="AF242" i="3"/>
  <c r="I242" i="3"/>
  <c r="U241" i="2"/>
  <c r="P243" i="2"/>
  <c r="R243" i="2" s="1"/>
  <c r="U242" i="2" s="1"/>
  <c r="X243" i="2"/>
  <c r="Y242" i="2"/>
  <c r="N243" i="2"/>
  <c r="Q241" i="2"/>
  <c r="AA241" i="2"/>
  <c r="V242" i="3" l="1"/>
  <c r="AG242" i="3"/>
  <c r="AH242" i="3"/>
  <c r="Q240" i="3"/>
  <c r="AA240" i="3"/>
  <c r="AA241" i="3" s="1"/>
  <c r="O243" i="2"/>
  <c r="L244" i="2"/>
  <c r="AE244" i="2"/>
  <c r="M244" i="2"/>
  <c r="AF244" i="2"/>
  <c r="AH244" i="2" s="1"/>
  <c r="J245" i="2"/>
  <c r="K244" i="2"/>
  <c r="V244" i="2" s="1"/>
  <c r="I244" i="2"/>
  <c r="Z165" i="2"/>
  <c r="AD166" i="2"/>
  <c r="X244" i="2"/>
  <c r="P244" i="2"/>
  <c r="R244" i="2" s="1"/>
  <c r="Y243" i="2"/>
  <c r="Y242" i="3"/>
  <c r="P243" i="3"/>
  <c r="R243" i="3" s="1"/>
  <c r="AE243" i="3"/>
  <c r="AF243" i="3"/>
  <c r="K243" i="3"/>
  <c r="N243" i="3" s="1"/>
  <c r="L243" i="3"/>
  <c r="X243" i="3" s="1"/>
  <c r="J244" i="3"/>
  <c r="M243" i="3"/>
  <c r="I243" i="3"/>
  <c r="O242" i="3"/>
  <c r="Q242" i="2"/>
  <c r="AA242" i="2"/>
  <c r="Q241" i="3"/>
  <c r="U243" i="2"/>
  <c r="AH243" i="2"/>
  <c r="O243" i="3" l="1"/>
  <c r="M244" i="3"/>
  <c r="AE244" i="3"/>
  <c r="AF244" i="3"/>
  <c r="J245" i="3"/>
  <c r="K244" i="3"/>
  <c r="N244" i="3" s="1"/>
  <c r="L244" i="3"/>
  <c r="X244" i="3" s="1"/>
  <c r="I244" i="3"/>
  <c r="AA243" i="2"/>
  <c r="Q243" i="2"/>
  <c r="Z164" i="2"/>
  <c r="AD165" i="2"/>
  <c r="AG243" i="3"/>
  <c r="Y244" i="2"/>
  <c r="N245" i="2"/>
  <c r="P245" i="2"/>
  <c r="R245" i="2" s="1"/>
  <c r="V245" i="2"/>
  <c r="AH243" i="3"/>
  <c r="AE245" i="2"/>
  <c r="K245" i="2"/>
  <c r="L245" i="2"/>
  <c r="X245" i="2" s="1"/>
  <c r="M245" i="2"/>
  <c r="AF245" i="2"/>
  <c r="AH245" i="2" s="1"/>
  <c r="J246" i="2"/>
  <c r="I245" i="2"/>
  <c r="V243" i="3"/>
  <c r="N244" i="2"/>
  <c r="AG244" i="2"/>
  <c r="U242" i="3"/>
  <c r="Q242" i="3"/>
  <c r="AA242" i="3"/>
  <c r="Y243" i="3"/>
  <c r="P244" i="3"/>
  <c r="R244" i="3" s="1"/>
  <c r="U243" i="3" s="1"/>
  <c r="V244" i="3" l="1"/>
  <c r="O244" i="3"/>
  <c r="M246" i="2"/>
  <c r="J247" i="2"/>
  <c r="L246" i="2"/>
  <c r="X246" i="2" s="1"/>
  <c r="AE246" i="2"/>
  <c r="K246" i="2"/>
  <c r="N246" i="2" s="1"/>
  <c r="AF246" i="2"/>
  <c r="I246" i="2"/>
  <c r="K245" i="3"/>
  <c r="N245" i="3" s="1"/>
  <c r="L245" i="3"/>
  <c r="X245" i="3" s="1"/>
  <c r="J246" i="3"/>
  <c r="M245" i="3"/>
  <c r="AE245" i="3"/>
  <c r="AF245" i="3"/>
  <c r="I245" i="3"/>
  <c r="AH244" i="3"/>
  <c r="P246" i="2"/>
  <c r="R246" i="2" s="1"/>
  <c r="Y245" i="2"/>
  <c r="AG244" i="3"/>
  <c r="AD164" i="2"/>
  <c r="Z163" i="2"/>
  <c r="U244" i="2"/>
  <c r="O245" i="2"/>
  <c r="Y244" i="3"/>
  <c r="P245" i="3"/>
  <c r="R245" i="3" s="1"/>
  <c r="O244" i="2"/>
  <c r="AG245" i="2"/>
  <c r="Q243" i="3"/>
  <c r="AA243" i="3"/>
  <c r="AH245" i="3" l="1"/>
  <c r="AG245" i="3"/>
  <c r="O246" i="2"/>
  <c r="O245" i="3"/>
  <c r="AG246" i="2"/>
  <c r="Z162" i="2"/>
  <c r="AD163" i="2"/>
  <c r="U246" i="2"/>
  <c r="K246" i="3"/>
  <c r="N246" i="3" s="1"/>
  <c r="L246" i="3"/>
  <c r="X246" i="3" s="1"/>
  <c r="J247" i="3"/>
  <c r="M246" i="3"/>
  <c r="AE246" i="3"/>
  <c r="AG246" i="3" s="1"/>
  <c r="AF246" i="3"/>
  <c r="I246" i="3"/>
  <c r="K247" i="2"/>
  <c r="N247" i="2" s="1"/>
  <c r="J248" i="2"/>
  <c r="AF247" i="2"/>
  <c r="AH247" i="2" s="1"/>
  <c r="M247" i="2"/>
  <c r="AE247" i="2"/>
  <c r="L247" i="2"/>
  <c r="X247" i="2" s="1"/>
  <c r="I247" i="2"/>
  <c r="Q245" i="2"/>
  <c r="Y246" i="2"/>
  <c r="P247" i="2"/>
  <c r="R247" i="2" s="1"/>
  <c r="V246" i="2"/>
  <c r="Q244" i="2"/>
  <c r="AA244" i="2"/>
  <c r="AA245" i="2" s="1"/>
  <c r="V245" i="3"/>
  <c r="V246" i="3" s="1"/>
  <c r="U245" i="2"/>
  <c r="Q244" i="3"/>
  <c r="AA244" i="3"/>
  <c r="P246" i="3"/>
  <c r="R246" i="3" s="1"/>
  <c r="U245" i="3" s="1"/>
  <c r="Y245" i="3"/>
  <c r="U244" i="3"/>
  <c r="AH246" i="2"/>
  <c r="AH246" i="3" l="1"/>
  <c r="O247" i="2"/>
  <c r="Z161" i="2"/>
  <c r="AD162" i="2"/>
  <c r="V247" i="2"/>
  <c r="V248" i="2" s="1"/>
  <c r="AG247" i="2"/>
  <c r="Y246" i="3"/>
  <c r="P247" i="3"/>
  <c r="R247" i="3" s="1"/>
  <c r="U246" i="3" s="1"/>
  <c r="AA245" i="3"/>
  <c r="Q245" i="3"/>
  <c r="O246" i="3"/>
  <c r="X248" i="2"/>
  <c r="Y247" i="2"/>
  <c r="P248" i="2"/>
  <c r="R248" i="2" s="1"/>
  <c r="AE247" i="3"/>
  <c r="AF247" i="3"/>
  <c r="K247" i="3"/>
  <c r="V247" i="3" s="1"/>
  <c r="L247" i="3"/>
  <c r="X247" i="3" s="1"/>
  <c r="J248" i="3"/>
  <c r="M247" i="3"/>
  <c r="I247" i="3"/>
  <c r="Q246" i="2"/>
  <c r="AA246" i="2"/>
  <c r="K248" i="2"/>
  <c r="N248" i="2" s="1"/>
  <c r="L248" i="2"/>
  <c r="M248" i="2"/>
  <c r="AE248" i="2"/>
  <c r="AF248" i="2"/>
  <c r="AH248" i="2" s="1"/>
  <c r="J249" i="2"/>
  <c r="I248" i="2"/>
  <c r="AG247" i="3" l="1"/>
  <c r="O248" i="2"/>
  <c r="Y247" i="3"/>
  <c r="P248" i="3"/>
  <c r="R248" i="3" s="1"/>
  <c r="M248" i="3"/>
  <c r="AE248" i="3"/>
  <c r="AF248" i="3"/>
  <c r="J249" i="3"/>
  <c r="K248" i="3"/>
  <c r="L248" i="3"/>
  <c r="X248" i="3" s="1"/>
  <c r="I248" i="3"/>
  <c r="N247" i="3"/>
  <c r="Z160" i="2"/>
  <c r="AD161" i="2"/>
  <c r="Q246" i="3"/>
  <c r="AA246" i="3"/>
  <c r="AH247" i="3"/>
  <c r="AG248" i="2"/>
  <c r="AE249" i="2"/>
  <c r="AG249" i="2" s="1"/>
  <c r="K249" i="2"/>
  <c r="V249" i="2" s="1"/>
  <c r="L249" i="2"/>
  <c r="X249" i="2" s="1"/>
  <c r="M249" i="2"/>
  <c r="AF249" i="2"/>
  <c r="AH249" i="2" s="1"/>
  <c r="J250" i="2"/>
  <c r="I249" i="2"/>
  <c r="Y248" i="2"/>
  <c r="P249" i="2"/>
  <c r="R249" i="2" s="1"/>
  <c r="N249" i="2"/>
  <c r="U247" i="2"/>
  <c r="AA247" i="2"/>
  <c r="Q247" i="2"/>
  <c r="N248" i="3" l="1"/>
  <c r="O248" i="3"/>
  <c r="P250" i="2"/>
  <c r="R250" i="2" s="1"/>
  <c r="Y249" i="2"/>
  <c r="V248" i="3"/>
  <c r="O249" i="2"/>
  <c r="AG248" i="3"/>
  <c r="K249" i="3"/>
  <c r="L249" i="3"/>
  <c r="X249" i="3" s="1"/>
  <c r="J250" i="3"/>
  <c r="M249" i="3"/>
  <c r="AE249" i="3"/>
  <c r="AF249" i="3"/>
  <c r="I249" i="3"/>
  <c r="Y248" i="3"/>
  <c r="P249" i="3"/>
  <c r="R249" i="3" s="1"/>
  <c r="U248" i="3" s="1"/>
  <c r="Q248" i="2"/>
  <c r="AA248" i="2"/>
  <c r="AH248" i="3"/>
  <c r="U247" i="3"/>
  <c r="Z159" i="2"/>
  <c r="AD160" i="2"/>
  <c r="M250" i="2"/>
  <c r="L250" i="2"/>
  <c r="X250" i="2" s="1"/>
  <c r="AE250" i="2"/>
  <c r="AF250" i="2"/>
  <c r="J251" i="2"/>
  <c r="K250" i="2"/>
  <c r="V250" i="2" s="1"/>
  <c r="I250" i="2"/>
  <c r="O247" i="3"/>
  <c r="U248" i="2"/>
  <c r="V249" i="3" l="1"/>
  <c r="K250" i="3"/>
  <c r="L250" i="3"/>
  <c r="X250" i="3" s="1"/>
  <c r="J251" i="3"/>
  <c r="M250" i="3"/>
  <c r="AE250" i="3"/>
  <c r="AF250" i="3"/>
  <c r="I250" i="3"/>
  <c r="AG250" i="2"/>
  <c r="N249" i="3"/>
  <c r="N250" i="2"/>
  <c r="K251" i="2"/>
  <c r="V251" i="2" s="1"/>
  <c r="AF251" i="2"/>
  <c r="AH251" i="2" s="1"/>
  <c r="M251" i="2"/>
  <c r="AE251" i="2"/>
  <c r="AG251" i="2" s="1"/>
  <c r="J252" i="2"/>
  <c r="L251" i="2"/>
  <c r="I251" i="2"/>
  <c r="AH249" i="3"/>
  <c r="Q249" i="2"/>
  <c r="AA249" i="2"/>
  <c r="AH250" i="2"/>
  <c r="AG249" i="3"/>
  <c r="Q248" i="3"/>
  <c r="N251" i="2"/>
  <c r="X251" i="2"/>
  <c r="P251" i="2"/>
  <c r="R251" i="2" s="1"/>
  <c r="Y250" i="2"/>
  <c r="Q247" i="3"/>
  <c r="AA247" i="3"/>
  <c r="AA248" i="3" s="1"/>
  <c r="Z158" i="2"/>
  <c r="AD159" i="2"/>
  <c r="P250" i="3"/>
  <c r="R250" i="3" s="1"/>
  <c r="U249" i="3" s="1"/>
  <c r="Y249" i="3"/>
  <c r="U249" i="2"/>
  <c r="N250" i="3" l="1"/>
  <c r="AH250" i="3"/>
  <c r="V250" i="3"/>
  <c r="AG250" i="3"/>
  <c r="J253" i="2"/>
  <c r="L252" i="2"/>
  <c r="K252" i="2"/>
  <c r="N252" i="2" s="1"/>
  <c r="M252" i="2"/>
  <c r="AE252" i="2"/>
  <c r="AG252" i="2" s="1"/>
  <c r="AF252" i="2"/>
  <c r="AH252" i="2" s="1"/>
  <c r="I252" i="2"/>
  <c r="O251" i="2"/>
  <c r="Y250" i="3"/>
  <c r="P251" i="3"/>
  <c r="R251" i="3" s="1"/>
  <c r="U250" i="3" s="1"/>
  <c r="AE251" i="3"/>
  <c r="AF251" i="3"/>
  <c r="K251" i="3"/>
  <c r="N251" i="3" s="1"/>
  <c r="L251" i="3"/>
  <c r="X251" i="3" s="1"/>
  <c r="J252" i="3"/>
  <c r="M251" i="3"/>
  <c r="I251" i="3"/>
  <c r="O250" i="3"/>
  <c r="O250" i="2"/>
  <c r="O249" i="3"/>
  <c r="X252" i="2"/>
  <c r="P252" i="2"/>
  <c r="R252" i="2" s="1"/>
  <c r="Y251" i="2"/>
  <c r="AD158" i="2"/>
  <c r="Z157" i="2"/>
  <c r="U250" i="2"/>
  <c r="V251" i="3" l="1"/>
  <c r="AG251" i="3"/>
  <c r="AH251" i="3"/>
  <c r="O252" i="2"/>
  <c r="O251" i="3"/>
  <c r="U252" i="2"/>
  <c r="Y252" i="2"/>
  <c r="X253" i="2"/>
  <c r="P253" i="2"/>
  <c r="R253" i="2" s="1"/>
  <c r="Y251" i="3"/>
  <c r="P252" i="3"/>
  <c r="R252" i="3" s="1"/>
  <c r="U251" i="3" s="1"/>
  <c r="Z156" i="2"/>
  <c r="AD157" i="2"/>
  <c r="V252" i="2"/>
  <c r="AA250" i="2"/>
  <c r="Q250" i="2"/>
  <c r="AA251" i="2"/>
  <c r="Q251" i="2"/>
  <c r="U251" i="2"/>
  <c r="AA249" i="3"/>
  <c r="AA250" i="3" s="1"/>
  <c r="Q249" i="3"/>
  <c r="M252" i="3"/>
  <c r="AE252" i="3"/>
  <c r="AF252" i="3"/>
  <c r="J253" i="3"/>
  <c r="K252" i="3"/>
  <c r="N252" i="3" s="1"/>
  <c r="L252" i="3"/>
  <c r="X252" i="3" s="1"/>
  <c r="I252" i="3"/>
  <c r="Q250" i="3"/>
  <c r="AE253" i="2"/>
  <c r="J254" i="2"/>
  <c r="M253" i="2"/>
  <c r="AF253" i="2"/>
  <c r="AH253" i="2" s="1"/>
  <c r="K253" i="2"/>
  <c r="N253" i="2" s="1"/>
  <c r="L253" i="2"/>
  <c r="I253" i="2"/>
  <c r="O252" i="3" l="1"/>
  <c r="O253" i="2"/>
  <c r="V253" i="2"/>
  <c r="V254" i="2" s="1"/>
  <c r="Z155" i="2"/>
  <c r="AD156" i="2"/>
  <c r="Y252" i="3"/>
  <c r="P253" i="3"/>
  <c r="R253" i="3" s="1"/>
  <c r="AG253" i="2"/>
  <c r="V252" i="3"/>
  <c r="K253" i="3"/>
  <c r="N253" i="3" s="1"/>
  <c r="L253" i="3"/>
  <c r="X253" i="3" s="1"/>
  <c r="J254" i="3"/>
  <c r="M253" i="3"/>
  <c r="AE253" i="3"/>
  <c r="AF253" i="3"/>
  <c r="I253" i="3"/>
  <c r="Q251" i="3"/>
  <c r="AA251" i="3"/>
  <c r="P254" i="2"/>
  <c r="R254" i="2" s="1"/>
  <c r="Y253" i="2"/>
  <c r="AH252" i="3"/>
  <c r="M254" i="2"/>
  <c r="J255" i="2"/>
  <c r="K254" i="2"/>
  <c r="N254" i="2" s="1"/>
  <c r="AF254" i="2"/>
  <c r="AE254" i="2"/>
  <c r="L254" i="2"/>
  <c r="X254" i="2" s="1"/>
  <c r="I254" i="2"/>
  <c r="AG252" i="3"/>
  <c r="Q252" i="2"/>
  <c r="AA252" i="2"/>
  <c r="AH253" i="3" l="1"/>
  <c r="AG253" i="3"/>
  <c r="O254" i="2"/>
  <c r="O253" i="3"/>
  <c r="K255" i="2"/>
  <c r="N255" i="2" s="1"/>
  <c r="L255" i="2"/>
  <c r="M255" i="2"/>
  <c r="AE255" i="2"/>
  <c r="AF255" i="2"/>
  <c r="AH255" i="2" s="1"/>
  <c r="J256" i="2"/>
  <c r="I255" i="2"/>
  <c r="Y253" i="3"/>
  <c r="P254" i="3"/>
  <c r="R254" i="3" s="1"/>
  <c r="U253" i="3" s="1"/>
  <c r="U252" i="3"/>
  <c r="K254" i="3"/>
  <c r="N254" i="3" s="1"/>
  <c r="L254" i="3"/>
  <c r="X254" i="3" s="1"/>
  <c r="J255" i="3"/>
  <c r="M254" i="3"/>
  <c r="AE254" i="3"/>
  <c r="AF254" i="3"/>
  <c r="I254" i="3"/>
  <c r="V253" i="3"/>
  <c r="Z154" i="2"/>
  <c r="AD155" i="2"/>
  <c r="U253" i="2"/>
  <c r="Q253" i="2"/>
  <c r="AA253" i="2"/>
  <c r="P255" i="2"/>
  <c r="R255" i="2" s="1"/>
  <c r="U254" i="2" s="1"/>
  <c r="X255" i="2"/>
  <c r="Y254" i="2"/>
  <c r="AG254" i="2"/>
  <c r="Q252" i="3"/>
  <c r="AA252" i="3"/>
  <c r="AH254" i="2"/>
  <c r="V254" i="3" l="1"/>
  <c r="O255" i="2"/>
  <c r="O254" i="3"/>
  <c r="Z153" i="2"/>
  <c r="AD154" i="2"/>
  <c r="L256" i="2"/>
  <c r="X256" i="2" s="1"/>
  <c r="J257" i="2"/>
  <c r="M256" i="2"/>
  <c r="AF256" i="2"/>
  <c r="AE256" i="2"/>
  <c r="K256" i="2"/>
  <c r="I256" i="2"/>
  <c r="U255" i="2"/>
  <c r="AA253" i="3"/>
  <c r="Q253" i="3"/>
  <c r="V255" i="2"/>
  <c r="AG255" i="2"/>
  <c r="AE255" i="3"/>
  <c r="AF255" i="3"/>
  <c r="K255" i="3"/>
  <c r="V255" i="3" s="1"/>
  <c r="L255" i="3"/>
  <c r="X255" i="3" s="1"/>
  <c r="J256" i="3"/>
  <c r="M255" i="3"/>
  <c r="I255" i="3"/>
  <c r="AG254" i="3"/>
  <c r="N256" i="2"/>
  <c r="V256" i="2"/>
  <c r="Y255" i="2"/>
  <c r="P256" i="2"/>
  <c r="R256" i="2" s="1"/>
  <c r="AA254" i="2"/>
  <c r="Q254" i="2"/>
  <c r="AH254" i="3"/>
  <c r="Y254" i="3"/>
  <c r="P255" i="3"/>
  <c r="R255" i="3" s="1"/>
  <c r="U254" i="3" s="1"/>
  <c r="N255" i="3" l="1"/>
  <c r="O255" i="3" s="1"/>
  <c r="AH255" i="3"/>
  <c r="AG255" i="3"/>
  <c r="AD153" i="2"/>
  <c r="Z152" i="2"/>
  <c r="Q254" i="3"/>
  <c r="AA254" i="3"/>
  <c r="AG256" i="2"/>
  <c r="Y255" i="3"/>
  <c r="P256" i="3"/>
  <c r="R256" i="3" s="1"/>
  <c r="U255" i="3" s="1"/>
  <c r="AH256" i="2"/>
  <c r="O256" i="2"/>
  <c r="Y256" i="2"/>
  <c r="P257" i="2"/>
  <c r="R257" i="2" s="1"/>
  <c r="AA255" i="2"/>
  <c r="Q255" i="2"/>
  <c r="M256" i="3"/>
  <c r="AE256" i="3"/>
  <c r="AF256" i="3"/>
  <c r="K256" i="3"/>
  <c r="N256" i="3" s="1"/>
  <c r="L256" i="3"/>
  <c r="X256" i="3" s="1"/>
  <c r="J257" i="3"/>
  <c r="I256" i="3"/>
  <c r="U256" i="2"/>
  <c r="K257" i="2"/>
  <c r="V257" i="2" s="1"/>
  <c r="L257" i="2"/>
  <c r="X257" i="2" s="1"/>
  <c r="J258" i="2"/>
  <c r="AE257" i="2"/>
  <c r="M257" i="2"/>
  <c r="AF257" i="2"/>
  <c r="AH257" i="2" s="1"/>
  <c r="I257" i="2"/>
  <c r="AH256" i="3" l="1"/>
  <c r="AG256" i="3"/>
  <c r="O256" i="3"/>
  <c r="N257" i="2"/>
  <c r="Q256" i="2"/>
  <c r="AA256" i="2"/>
  <c r="U257" i="2"/>
  <c r="P258" i="2"/>
  <c r="R258" i="2" s="1"/>
  <c r="Y257" i="2"/>
  <c r="V258" i="2"/>
  <c r="K257" i="3"/>
  <c r="N257" i="3" s="1"/>
  <c r="L257" i="3"/>
  <c r="X257" i="3" s="1"/>
  <c r="J258" i="3"/>
  <c r="M257" i="3"/>
  <c r="AE257" i="3"/>
  <c r="AF257" i="3"/>
  <c r="I257" i="3"/>
  <c r="AD152" i="2"/>
  <c r="Z151" i="2"/>
  <c r="AG257" i="2"/>
  <c r="V256" i="3"/>
  <c r="Y256" i="3"/>
  <c r="P257" i="3"/>
  <c r="R257" i="3" s="1"/>
  <c r="U256" i="3" s="1"/>
  <c r="AF258" i="2"/>
  <c r="AH258" i="2" s="1"/>
  <c r="M258" i="2"/>
  <c r="L258" i="2"/>
  <c r="X258" i="2" s="1"/>
  <c r="AE258" i="2"/>
  <c r="AG258" i="2" s="1"/>
  <c r="J259" i="2"/>
  <c r="K258" i="2"/>
  <c r="N258" i="2" s="1"/>
  <c r="I258" i="2"/>
  <c r="Q255" i="3"/>
  <c r="AA255" i="3"/>
  <c r="V257" i="3" l="1"/>
  <c r="O258" i="2"/>
  <c r="O257" i="3"/>
  <c r="Y258" i="2"/>
  <c r="P259" i="2"/>
  <c r="R259" i="2" s="1"/>
  <c r="K258" i="3"/>
  <c r="V258" i="3" s="1"/>
  <c r="L258" i="3"/>
  <c r="X258" i="3" s="1"/>
  <c r="J259" i="3"/>
  <c r="M258" i="3"/>
  <c r="AE258" i="3"/>
  <c r="AF258" i="3"/>
  <c r="I258" i="3"/>
  <c r="AH257" i="3"/>
  <c r="O257" i="2"/>
  <c r="AG257" i="3"/>
  <c r="Q256" i="3"/>
  <c r="AA256" i="3"/>
  <c r="Z150" i="2"/>
  <c r="AD150" i="2" s="1"/>
  <c r="AD151" i="2"/>
  <c r="AE259" i="2"/>
  <c r="AG259" i="2" s="1"/>
  <c r="AF259" i="2"/>
  <c r="AH259" i="2" s="1"/>
  <c r="K259" i="2"/>
  <c r="N259" i="2" s="1"/>
  <c r="J260" i="2"/>
  <c r="L259" i="2"/>
  <c r="X259" i="2" s="1"/>
  <c r="M259" i="2"/>
  <c r="I259" i="2"/>
  <c r="Y257" i="3"/>
  <c r="P258" i="3"/>
  <c r="R258" i="3" s="1"/>
  <c r="U257" i="3" s="1"/>
  <c r="N258" i="3" l="1"/>
  <c r="AG258" i="3"/>
  <c r="AH258" i="3"/>
  <c r="O259" i="2"/>
  <c r="V259" i="2"/>
  <c r="AA257" i="2"/>
  <c r="Q257" i="2"/>
  <c r="Y258" i="3"/>
  <c r="P259" i="3"/>
  <c r="R259" i="3" s="1"/>
  <c r="U258" i="3" s="1"/>
  <c r="AE259" i="3"/>
  <c r="AF259" i="3"/>
  <c r="K259" i="3"/>
  <c r="V259" i="3" s="1"/>
  <c r="L259" i="3"/>
  <c r="X259" i="3" s="1"/>
  <c r="J260" i="3"/>
  <c r="M259" i="3"/>
  <c r="I259" i="3"/>
  <c r="AA257" i="3"/>
  <c r="Q257" i="3"/>
  <c r="O258" i="3"/>
  <c r="Q258" i="2"/>
  <c r="AA258" i="2"/>
  <c r="N260" i="2"/>
  <c r="Y259" i="2"/>
  <c r="P260" i="2"/>
  <c r="R260" i="2" s="1"/>
  <c r="U259" i="2" s="1"/>
  <c r="U258" i="2"/>
  <c r="L260" i="2"/>
  <c r="X260" i="2" s="1"/>
  <c r="J261" i="2"/>
  <c r="M260" i="2"/>
  <c r="K260" i="2"/>
  <c r="AE260" i="2"/>
  <c r="AG260" i="2" s="1"/>
  <c r="AF260" i="2"/>
  <c r="I260" i="2"/>
  <c r="N259" i="3" l="1"/>
  <c r="AG259" i="3"/>
  <c r="AH259" i="3"/>
  <c r="O260" i="2"/>
  <c r="Y259" i="3"/>
  <c r="P260" i="3"/>
  <c r="R260" i="3" s="1"/>
  <c r="O259" i="3"/>
  <c r="Q258" i="3"/>
  <c r="AA258" i="3"/>
  <c r="M260" i="3"/>
  <c r="AE260" i="3"/>
  <c r="AF260" i="3"/>
  <c r="J261" i="3"/>
  <c r="K260" i="3"/>
  <c r="N260" i="3" s="1"/>
  <c r="L260" i="3"/>
  <c r="X260" i="3" s="1"/>
  <c r="I260" i="3"/>
  <c r="K261" i="2"/>
  <c r="N261" i="2" s="1"/>
  <c r="L261" i="2"/>
  <c r="J262" i="2"/>
  <c r="AE261" i="2"/>
  <c r="AF261" i="2"/>
  <c r="AH261" i="2" s="1"/>
  <c r="M261" i="2"/>
  <c r="I261" i="2"/>
  <c r="AA259" i="2"/>
  <c r="Q259" i="2"/>
  <c r="AH260" i="2"/>
  <c r="Y260" i="2"/>
  <c r="P261" i="2"/>
  <c r="R261" i="2" s="1"/>
  <c r="U260" i="2" s="1"/>
  <c r="X261" i="2"/>
  <c r="V260" i="2"/>
  <c r="V261" i="2" s="1"/>
  <c r="O260" i="3" l="1"/>
  <c r="O261" i="2"/>
  <c r="V260" i="3"/>
  <c r="K261" i="3"/>
  <c r="N261" i="3" s="1"/>
  <c r="L261" i="3"/>
  <c r="X261" i="3" s="1"/>
  <c r="J262" i="3"/>
  <c r="M261" i="3"/>
  <c r="AE261" i="3"/>
  <c r="AF261" i="3"/>
  <c r="I261" i="3"/>
  <c r="Q260" i="2"/>
  <c r="AA260" i="2"/>
  <c r="AH260" i="3"/>
  <c r="P262" i="2"/>
  <c r="R262" i="2" s="1"/>
  <c r="V262" i="2"/>
  <c r="Y261" i="2"/>
  <c r="AG260" i="3"/>
  <c r="Q259" i="3"/>
  <c r="AA259" i="3"/>
  <c r="U259" i="3"/>
  <c r="AG261" i="2"/>
  <c r="AF262" i="2"/>
  <c r="M262" i="2"/>
  <c r="J263" i="2"/>
  <c r="K262" i="2"/>
  <c r="N262" i="2" s="1"/>
  <c r="L262" i="2"/>
  <c r="X262" i="2" s="1"/>
  <c r="AE262" i="2"/>
  <c r="AG262" i="2" s="1"/>
  <c r="I262" i="2"/>
  <c r="Y260" i="3"/>
  <c r="P261" i="3"/>
  <c r="R261" i="3" s="1"/>
  <c r="V261" i="3" l="1"/>
  <c r="O261" i="3"/>
  <c r="O262" i="2"/>
  <c r="K262" i="3"/>
  <c r="N262" i="3" s="1"/>
  <c r="L262" i="3"/>
  <c r="X262" i="3" s="1"/>
  <c r="J263" i="3"/>
  <c r="M262" i="3"/>
  <c r="AE262" i="3"/>
  <c r="AF262" i="3"/>
  <c r="I262" i="3"/>
  <c r="U261" i="2"/>
  <c r="AH261" i="3"/>
  <c r="AA261" i="2"/>
  <c r="Q261" i="2"/>
  <c r="AE263" i="2"/>
  <c r="AF263" i="2"/>
  <c r="AH263" i="2" s="1"/>
  <c r="K263" i="2"/>
  <c r="N263" i="2" s="1"/>
  <c r="L263" i="2"/>
  <c r="M263" i="2"/>
  <c r="J264" i="2"/>
  <c r="I263" i="2"/>
  <c r="AH262" i="2"/>
  <c r="AG261" i="3"/>
  <c r="Q260" i="3"/>
  <c r="AA260" i="3"/>
  <c r="Y262" i="2"/>
  <c r="P263" i="2"/>
  <c r="R263" i="2" s="1"/>
  <c r="X263" i="2"/>
  <c r="U260" i="3"/>
  <c r="P262" i="3"/>
  <c r="R262" i="3" s="1"/>
  <c r="U261" i="3" s="1"/>
  <c r="Y261" i="3"/>
  <c r="O262" i="3" l="1"/>
  <c r="O263" i="2"/>
  <c r="AE263" i="3"/>
  <c r="AF263" i="3"/>
  <c r="K263" i="3"/>
  <c r="N263" i="3" s="1"/>
  <c r="L263" i="3"/>
  <c r="X263" i="3" s="1"/>
  <c r="J264" i="3"/>
  <c r="M263" i="3"/>
  <c r="I263" i="3"/>
  <c r="U262" i="2"/>
  <c r="V263" i="2"/>
  <c r="AG263" i="2"/>
  <c r="AH262" i="3"/>
  <c r="Q262" i="2"/>
  <c r="AA262" i="2"/>
  <c r="L264" i="2"/>
  <c r="X264" i="2" s="1"/>
  <c r="J265" i="2"/>
  <c r="M264" i="2"/>
  <c r="AF264" i="2"/>
  <c r="AE264" i="2"/>
  <c r="K264" i="2"/>
  <c r="N264" i="2" s="1"/>
  <c r="I264" i="2"/>
  <c r="V262" i="3"/>
  <c r="AG262" i="3"/>
  <c r="AA261" i="3"/>
  <c r="Q261" i="3"/>
  <c r="P264" i="2"/>
  <c r="R264" i="2" s="1"/>
  <c r="U263" i="2" s="1"/>
  <c r="Y263" i="2"/>
  <c r="Y262" i="3"/>
  <c r="P263" i="3"/>
  <c r="R263" i="3" s="1"/>
  <c r="U262" i="3" s="1"/>
  <c r="V263" i="3" l="1"/>
  <c r="O263" i="3"/>
  <c r="O264" i="2"/>
  <c r="AG263" i="3"/>
  <c r="AH263" i="3"/>
  <c r="V264" i="2"/>
  <c r="V265" i="2" s="1"/>
  <c r="AA263" i="2"/>
  <c r="Q263" i="2"/>
  <c r="K265" i="2"/>
  <c r="L265" i="2"/>
  <c r="X265" i="2" s="1"/>
  <c r="J266" i="2"/>
  <c r="AE265" i="2"/>
  <c r="AG265" i="2" s="1"/>
  <c r="M265" i="2"/>
  <c r="AF265" i="2"/>
  <c r="I265" i="2"/>
  <c r="Y264" i="2"/>
  <c r="N265" i="2"/>
  <c r="P265" i="2"/>
  <c r="R265" i="2" s="1"/>
  <c r="Y263" i="3"/>
  <c r="P264" i="3"/>
  <c r="R264" i="3" s="1"/>
  <c r="U263" i="3" s="1"/>
  <c r="Q262" i="3"/>
  <c r="AA262" i="3"/>
  <c r="AG264" i="2"/>
  <c r="AH264" i="2"/>
  <c r="M264" i="3"/>
  <c r="AE264" i="3"/>
  <c r="AF264" i="3"/>
  <c r="J265" i="3"/>
  <c r="K264" i="3"/>
  <c r="N264" i="3" s="1"/>
  <c r="L264" i="3"/>
  <c r="X264" i="3" s="1"/>
  <c r="I264" i="3"/>
  <c r="AG264" i="3" l="1"/>
  <c r="O264" i="3"/>
  <c r="O265" i="2"/>
  <c r="Y264" i="3"/>
  <c r="P265" i="3"/>
  <c r="R265" i="3" s="1"/>
  <c r="Q264" i="2"/>
  <c r="AA264" i="2"/>
  <c r="AF266" i="2"/>
  <c r="AH266" i="2" s="1"/>
  <c r="M266" i="2"/>
  <c r="L266" i="2"/>
  <c r="AE266" i="2"/>
  <c r="J267" i="2"/>
  <c r="K266" i="2"/>
  <c r="V266" i="2" s="1"/>
  <c r="I266" i="2"/>
  <c r="V264" i="3"/>
  <c r="AH265" i="2"/>
  <c r="K265" i="3"/>
  <c r="N265" i="3" s="1"/>
  <c r="L265" i="3"/>
  <c r="X265" i="3" s="1"/>
  <c r="J266" i="3"/>
  <c r="M265" i="3"/>
  <c r="AE265" i="3"/>
  <c r="AG265" i="3" s="1"/>
  <c r="AF265" i="3"/>
  <c r="I265" i="3"/>
  <c r="U264" i="2"/>
  <c r="AH264" i="3"/>
  <c r="P266" i="2"/>
  <c r="R266" i="2" s="1"/>
  <c r="X266" i="2"/>
  <c r="N266" i="2"/>
  <c r="Y265" i="2"/>
  <c r="Q263" i="3"/>
  <c r="AA263" i="3"/>
  <c r="V265" i="3" l="1"/>
  <c r="O265" i="3"/>
  <c r="P266" i="3"/>
  <c r="R266" i="3" s="1"/>
  <c r="U265" i="3" s="1"/>
  <c r="Y265" i="3"/>
  <c r="AE267" i="2"/>
  <c r="AF267" i="2"/>
  <c r="K267" i="2"/>
  <c r="J268" i="2"/>
  <c r="L267" i="2"/>
  <c r="X267" i="2" s="1"/>
  <c r="M267" i="2"/>
  <c r="I267" i="2"/>
  <c r="O266" i="2"/>
  <c r="AG266" i="2"/>
  <c r="AA265" i="2"/>
  <c r="Q265" i="2"/>
  <c r="U265" i="2"/>
  <c r="U264" i="3"/>
  <c r="Q264" i="3"/>
  <c r="AA264" i="3"/>
  <c r="K266" i="3"/>
  <c r="V266" i="3" s="1"/>
  <c r="L266" i="3"/>
  <c r="X266" i="3" s="1"/>
  <c r="J267" i="3"/>
  <c r="M266" i="3"/>
  <c r="AE266" i="3"/>
  <c r="AF266" i="3"/>
  <c r="I266" i="3"/>
  <c r="AH265" i="3"/>
  <c r="N267" i="2"/>
  <c r="V267" i="2"/>
  <c r="Y266" i="2"/>
  <c r="P267" i="2"/>
  <c r="R267" i="2" s="1"/>
  <c r="Y267" i="2" l="1"/>
  <c r="P268" i="2"/>
  <c r="R268" i="2" s="1"/>
  <c r="U267" i="2" s="1"/>
  <c r="O267" i="2"/>
  <c r="N266" i="3"/>
  <c r="AH267" i="2"/>
  <c r="L268" i="2"/>
  <c r="X268" i="2" s="1"/>
  <c r="J269" i="2"/>
  <c r="M268" i="2"/>
  <c r="K268" i="2"/>
  <c r="N268" i="2" s="1"/>
  <c r="AE268" i="2"/>
  <c r="AG268" i="2" s="1"/>
  <c r="AF268" i="2"/>
  <c r="AH268" i="2" s="1"/>
  <c r="I268" i="2"/>
  <c r="AG266" i="3"/>
  <c r="Q266" i="2"/>
  <c r="AA266" i="2"/>
  <c r="AA265" i="3"/>
  <c r="Q265" i="3"/>
  <c r="AG267" i="2"/>
  <c r="AH266" i="3"/>
  <c r="Y266" i="3"/>
  <c r="P267" i="3"/>
  <c r="R267" i="3" s="1"/>
  <c r="U266" i="3" s="1"/>
  <c r="U266" i="2"/>
  <c r="AE267" i="3"/>
  <c r="AF267" i="3"/>
  <c r="K267" i="3"/>
  <c r="L267" i="3"/>
  <c r="X267" i="3" s="1"/>
  <c r="J268" i="3"/>
  <c r="M267" i="3"/>
  <c r="I267" i="3"/>
  <c r="N267" i="3" l="1"/>
  <c r="AH267" i="3"/>
  <c r="O267" i="3"/>
  <c r="O268" i="2"/>
  <c r="AA267" i="2"/>
  <c r="Q267" i="2"/>
  <c r="Y268" i="2"/>
  <c r="P269" i="2"/>
  <c r="R269" i="2" s="1"/>
  <c r="K269" i="2"/>
  <c r="N269" i="2" s="1"/>
  <c r="L269" i="2"/>
  <c r="X269" i="2" s="1"/>
  <c r="J270" i="2"/>
  <c r="AE269" i="2"/>
  <c r="AF269" i="2"/>
  <c r="M269" i="2"/>
  <c r="I269" i="2"/>
  <c r="AG267" i="3"/>
  <c r="V267" i="3"/>
  <c r="V268" i="2"/>
  <c r="U268" i="2"/>
  <c r="M268" i="3"/>
  <c r="AE268" i="3"/>
  <c r="AF268" i="3"/>
  <c r="J269" i="3"/>
  <c r="K268" i="3"/>
  <c r="N268" i="3" s="1"/>
  <c r="L268" i="3"/>
  <c r="X268" i="3" s="1"/>
  <c r="I268" i="3"/>
  <c r="Y267" i="3"/>
  <c r="P268" i="3"/>
  <c r="R268" i="3" s="1"/>
  <c r="U267" i="3" s="1"/>
  <c r="O266" i="3"/>
  <c r="V268" i="3" l="1"/>
  <c r="O269" i="2"/>
  <c r="AF270" i="2"/>
  <c r="AE270" i="2"/>
  <c r="K270" i="2"/>
  <c r="N270" i="2" s="1"/>
  <c r="L270" i="2"/>
  <c r="X270" i="2" s="1"/>
  <c r="M270" i="2"/>
  <c r="J271" i="2"/>
  <c r="I270" i="2"/>
  <c r="Q266" i="3"/>
  <c r="AA266" i="3"/>
  <c r="AA267" i="3" s="1"/>
  <c r="K269" i="3"/>
  <c r="V269" i="3" s="1"/>
  <c r="L269" i="3"/>
  <c r="X269" i="3" s="1"/>
  <c r="J270" i="3"/>
  <c r="M269" i="3"/>
  <c r="AE269" i="3"/>
  <c r="AF269" i="3"/>
  <c r="I269" i="3"/>
  <c r="V269" i="2"/>
  <c r="Q268" i="2"/>
  <c r="AA268" i="2"/>
  <c r="P270" i="2"/>
  <c r="R270" i="2" s="1"/>
  <c r="Y269" i="2"/>
  <c r="AG268" i="3"/>
  <c r="AH269" i="2"/>
  <c r="O268" i="3"/>
  <c r="AH268" i="3"/>
  <c r="Y268" i="3"/>
  <c r="P269" i="3"/>
  <c r="R269" i="3" s="1"/>
  <c r="U268" i="3" s="1"/>
  <c r="AG269" i="2"/>
  <c r="Q267" i="3"/>
  <c r="N269" i="3" l="1"/>
  <c r="O270" i="2"/>
  <c r="Y270" i="2"/>
  <c r="P271" i="2"/>
  <c r="R271" i="2" s="1"/>
  <c r="O269" i="3"/>
  <c r="V270" i="2"/>
  <c r="AG270" i="2"/>
  <c r="AH270" i="2"/>
  <c r="AG269" i="3"/>
  <c r="Q268" i="3"/>
  <c r="AA268" i="3"/>
  <c r="AH269" i="3"/>
  <c r="Y269" i="3"/>
  <c r="P270" i="3"/>
  <c r="R270" i="3" s="1"/>
  <c r="U269" i="3" s="1"/>
  <c r="U269" i="2"/>
  <c r="K270" i="3"/>
  <c r="V270" i="3" s="1"/>
  <c r="L270" i="3"/>
  <c r="X270" i="3" s="1"/>
  <c r="J271" i="3"/>
  <c r="M270" i="3"/>
  <c r="AE270" i="3"/>
  <c r="AF270" i="3"/>
  <c r="I270" i="3"/>
  <c r="AE271" i="2"/>
  <c r="AF271" i="2"/>
  <c r="AH271" i="2" s="1"/>
  <c r="M271" i="2"/>
  <c r="K271" i="2"/>
  <c r="N271" i="2" s="1"/>
  <c r="L271" i="2"/>
  <c r="X271" i="2" s="1"/>
  <c r="J272" i="2"/>
  <c r="I271" i="2"/>
  <c r="AA269" i="2"/>
  <c r="Q269" i="2"/>
  <c r="N270" i="3" l="1"/>
  <c r="O271" i="2"/>
  <c r="P272" i="2"/>
  <c r="R272" i="2" s="1"/>
  <c r="Y271" i="2"/>
  <c r="V271" i="2"/>
  <c r="O270" i="3"/>
  <c r="AG271" i="2"/>
  <c r="AA269" i="3"/>
  <c r="Q269" i="3"/>
  <c r="Q270" i="2"/>
  <c r="AA270" i="2"/>
  <c r="AE271" i="3"/>
  <c r="AF271" i="3"/>
  <c r="K271" i="3"/>
  <c r="N271" i="3" s="1"/>
  <c r="L271" i="3"/>
  <c r="X271" i="3" s="1"/>
  <c r="J272" i="3"/>
  <c r="M271" i="3"/>
  <c r="I271" i="3"/>
  <c r="AG270" i="3"/>
  <c r="U270" i="2"/>
  <c r="AH270" i="3"/>
  <c r="L272" i="2"/>
  <c r="X272" i="2" s="1"/>
  <c r="J273" i="2"/>
  <c r="M272" i="2"/>
  <c r="AE272" i="2"/>
  <c r="AF272" i="2"/>
  <c r="AH272" i="2" s="1"/>
  <c r="K272" i="2"/>
  <c r="N272" i="2" s="1"/>
  <c r="I272" i="2"/>
  <c r="Y270" i="3"/>
  <c r="P271" i="3"/>
  <c r="R271" i="3" s="1"/>
  <c r="U270" i="3" s="1"/>
  <c r="V271" i="3"/>
  <c r="O272" i="2" l="1"/>
  <c r="U272" i="2"/>
  <c r="V272" i="2"/>
  <c r="O271" i="3"/>
  <c r="U271" i="2"/>
  <c r="X273" i="2"/>
  <c r="P273" i="2"/>
  <c r="R273" i="2" s="1"/>
  <c r="AA271" i="2"/>
  <c r="Q271" i="2"/>
  <c r="Y271" i="3"/>
  <c r="P272" i="3"/>
  <c r="R272" i="3" s="1"/>
  <c r="M272" i="3"/>
  <c r="AE272" i="3"/>
  <c r="AF272" i="3"/>
  <c r="K272" i="3"/>
  <c r="N272" i="3" s="1"/>
  <c r="L272" i="3"/>
  <c r="X272" i="3" s="1"/>
  <c r="J273" i="3"/>
  <c r="I272" i="3"/>
  <c r="AH271" i="3"/>
  <c r="AG272" i="2"/>
  <c r="Q270" i="3"/>
  <c r="AA270" i="3"/>
  <c r="K273" i="2"/>
  <c r="N273" i="2" s="1"/>
  <c r="L273" i="2"/>
  <c r="J274" i="2"/>
  <c r="AE273" i="2"/>
  <c r="AG273" i="2" s="1"/>
  <c r="AF273" i="2"/>
  <c r="M273" i="2"/>
  <c r="I273" i="2"/>
  <c r="AG271" i="3"/>
  <c r="V272" i="3" l="1"/>
  <c r="O273" i="2"/>
  <c r="AD273" i="2"/>
  <c r="O272" i="3"/>
  <c r="Q271" i="3"/>
  <c r="AA271" i="3"/>
  <c r="AF274" i="2"/>
  <c r="K274" i="2"/>
  <c r="V274" i="2" s="1"/>
  <c r="AE274" i="2"/>
  <c r="AG274" i="2" s="1"/>
  <c r="L274" i="2"/>
  <c r="M274" i="2"/>
  <c r="J275" i="2"/>
  <c r="I274" i="2"/>
  <c r="V273" i="2"/>
  <c r="U271" i="3"/>
  <c r="K273" i="3"/>
  <c r="N273" i="3" s="1"/>
  <c r="L273" i="3"/>
  <c r="X273" i="3" s="1"/>
  <c r="J274" i="3"/>
  <c r="M273" i="3"/>
  <c r="AE273" i="3"/>
  <c r="AF273" i="3"/>
  <c r="I273" i="3"/>
  <c r="Y272" i="2"/>
  <c r="AH272" i="3"/>
  <c r="P274" i="2"/>
  <c r="R274" i="2" s="1"/>
  <c r="X274" i="2"/>
  <c r="Y273" i="2"/>
  <c r="AH273" i="2"/>
  <c r="AG272" i="3"/>
  <c r="Z272" i="2"/>
  <c r="Z271" i="2" s="1"/>
  <c r="AA272" i="2"/>
  <c r="Q272" i="2"/>
  <c r="Y272" i="3"/>
  <c r="P273" i="3"/>
  <c r="R273" i="3" s="1"/>
  <c r="O273" i="3" l="1"/>
  <c r="Y273" i="3"/>
  <c r="P274" i="3"/>
  <c r="R274" i="3" s="1"/>
  <c r="U273" i="3" s="1"/>
  <c r="K274" i="3"/>
  <c r="N274" i="3" s="1"/>
  <c r="L274" i="3"/>
  <c r="X274" i="3" s="1"/>
  <c r="J275" i="3"/>
  <c r="M274" i="3"/>
  <c r="AE274" i="3"/>
  <c r="AF274" i="3"/>
  <c r="I274" i="3"/>
  <c r="Y274" i="2"/>
  <c r="P275" i="2"/>
  <c r="R275" i="2" s="1"/>
  <c r="AE275" i="2"/>
  <c r="J276" i="2"/>
  <c r="AF275" i="2"/>
  <c r="AH275" i="2" s="1"/>
  <c r="K275" i="2"/>
  <c r="V275" i="2" s="1"/>
  <c r="L275" i="2"/>
  <c r="X275" i="2" s="1"/>
  <c r="M275" i="2"/>
  <c r="I275" i="2"/>
  <c r="Q272" i="3"/>
  <c r="AA272" i="3"/>
  <c r="Z270" i="2"/>
  <c r="AH273" i="3"/>
  <c r="AH274" i="2"/>
  <c r="U274" i="2"/>
  <c r="U273" i="2"/>
  <c r="V273" i="3"/>
  <c r="N274" i="2"/>
  <c r="U272" i="3"/>
  <c r="AG273" i="3"/>
  <c r="Z273" i="2"/>
  <c r="AA273" i="2"/>
  <c r="AB273" i="2"/>
  <c r="Q273" i="2"/>
  <c r="AB272" i="2" s="1"/>
  <c r="V274" i="3" l="1"/>
  <c r="AB271" i="2"/>
  <c r="AD272" i="2"/>
  <c r="O274" i="3"/>
  <c r="N275" i="2"/>
  <c r="AG275" i="2"/>
  <c r="AG274" i="3"/>
  <c r="L276" i="2"/>
  <c r="J277" i="2"/>
  <c r="M276" i="2"/>
  <c r="K276" i="2"/>
  <c r="V276" i="2" s="1"/>
  <c r="AE276" i="2"/>
  <c r="AG276" i="2" s="1"/>
  <c r="AF276" i="2"/>
  <c r="AH276" i="2" s="1"/>
  <c r="I276" i="2"/>
  <c r="Y274" i="3"/>
  <c r="P275" i="3"/>
  <c r="R275" i="3" s="1"/>
  <c r="U274" i="3" s="1"/>
  <c r="AH274" i="3"/>
  <c r="AD274" i="2"/>
  <c r="O274" i="2"/>
  <c r="Z269" i="2"/>
  <c r="P276" i="2"/>
  <c r="R276" i="2" s="1"/>
  <c r="X276" i="2"/>
  <c r="Y275" i="2"/>
  <c r="U275" i="2"/>
  <c r="AE275" i="3"/>
  <c r="AF275" i="3"/>
  <c r="K275" i="3"/>
  <c r="N275" i="3" s="1"/>
  <c r="L275" i="3"/>
  <c r="X275" i="3" s="1"/>
  <c r="J276" i="3"/>
  <c r="M275" i="3"/>
  <c r="I275" i="3"/>
  <c r="AA273" i="3"/>
  <c r="Q273" i="3"/>
  <c r="V275" i="3" l="1"/>
  <c r="AG275" i="3"/>
  <c r="Q274" i="2"/>
  <c r="Z274" i="2"/>
  <c r="AB274" i="2"/>
  <c r="AA274" i="2"/>
  <c r="Q274" i="3"/>
  <c r="AA274" i="3"/>
  <c r="Y275" i="3"/>
  <c r="P276" i="3"/>
  <c r="R276" i="3" s="1"/>
  <c r="Y276" i="2"/>
  <c r="P277" i="2"/>
  <c r="R277" i="2" s="1"/>
  <c r="Z268" i="2"/>
  <c r="AD275" i="2"/>
  <c r="O275" i="2"/>
  <c r="M276" i="3"/>
  <c r="AE276" i="3"/>
  <c r="K276" i="3"/>
  <c r="N276" i="3" s="1"/>
  <c r="AF276" i="3"/>
  <c r="L276" i="3"/>
  <c r="X276" i="3" s="1"/>
  <c r="J277" i="3"/>
  <c r="I276" i="3"/>
  <c r="U276" i="2"/>
  <c r="N276" i="2"/>
  <c r="O275" i="3"/>
  <c r="M277" i="2"/>
  <c r="AE277" i="2"/>
  <c r="AF277" i="2"/>
  <c r="J278" i="2"/>
  <c r="K277" i="2"/>
  <c r="V277" i="2" s="1"/>
  <c r="L277" i="2"/>
  <c r="X277" i="2" s="1"/>
  <c r="I277" i="2"/>
  <c r="AH275" i="3"/>
  <c r="AB270" i="2"/>
  <c r="AD271" i="2"/>
  <c r="AG276" i="3" l="1"/>
  <c r="V276" i="3"/>
  <c r="O276" i="3"/>
  <c r="Q275" i="3"/>
  <c r="AA275" i="3"/>
  <c r="N277" i="2"/>
  <c r="Z275" i="2"/>
  <c r="Q275" i="2"/>
  <c r="AA275" i="2"/>
  <c r="AB275" i="2"/>
  <c r="AH277" i="2"/>
  <c r="K277" i="3"/>
  <c r="L277" i="3"/>
  <c r="X277" i="3" s="1"/>
  <c r="J278" i="3"/>
  <c r="AE277" i="3"/>
  <c r="AG277" i="3" s="1"/>
  <c r="AF277" i="3"/>
  <c r="M277" i="3"/>
  <c r="I277" i="3"/>
  <c r="AF278" i="2"/>
  <c r="K278" i="2"/>
  <c r="V278" i="2" s="1"/>
  <c r="L278" i="2"/>
  <c r="X278" i="2" s="1"/>
  <c r="M278" i="2"/>
  <c r="AE278" i="2"/>
  <c r="J279" i="2"/>
  <c r="I278" i="2"/>
  <c r="AB269" i="2"/>
  <c r="AD270" i="2"/>
  <c r="Z267" i="2"/>
  <c r="Y276" i="3"/>
  <c r="P277" i="3"/>
  <c r="R277" i="3" s="1"/>
  <c r="U276" i="3" s="1"/>
  <c r="P278" i="2"/>
  <c r="R278" i="2" s="1"/>
  <c r="Y277" i="2"/>
  <c r="AD276" i="2"/>
  <c r="O276" i="2"/>
  <c r="AG277" i="2"/>
  <c r="U275" i="3"/>
  <c r="AH276" i="3"/>
  <c r="V277" i="3" l="1"/>
  <c r="M278" i="3"/>
  <c r="K278" i="3"/>
  <c r="V278" i="3" s="1"/>
  <c r="L278" i="3"/>
  <c r="X278" i="3" s="1"/>
  <c r="AE278" i="3"/>
  <c r="AF278" i="3"/>
  <c r="J279" i="3"/>
  <c r="I278" i="3"/>
  <c r="Z266" i="2"/>
  <c r="AB276" i="2"/>
  <c r="Z276" i="2"/>
  <c r="AA276" i="2"/>
  <c r="Q276" i="2"/>
  <c r="N277" i="3"/>
  <c r="AB268" i="2"/>
  <c r="AD269" i="2"/>
  <c r="AH278" i="2"/>
  <c r="O277" i="2"/>
  <c r="AD277" i="2"/>
  <c r="U277" i="2"/>
  <c r="J280" i="2"/>
  <c r="K279" i="2"/>
  <c r="N279" i="2" s="1"/>
  <c r="L279" i="2"/>
  <c r="X279" i="2" s="1"/>
  <c r="AE279" i="2"/>
  <c r="M279" i="2"/>
  <c r="AF279" i="2"/>
  <c r="I279" i="2"/>
  <c r="Y277" i="3"/>
  <c r="P278" i="3"/>
  <c r="R278" i="3" s="1"/>
  <c r="U277" i="3" s="1"/>
  <c r="Q276" i="3"/>
  <c r="AA276" i="3"/>
  <c r="P279" i="2"/>
  <c r="R279" i="2" s="1"/>
  <c r="Y278" i="2"/>
  <c r="N278" i="2"/>
  <c r="AG278" i="2"/>
  <c r="AH277" i="3"/>
  <c r="AH278" i="3" l="1"/>
  <c r="AG278" i="3"/>
  <c r="AD279" i="2"/>
  <c r="O279" i="2"/>
  <c r="AB267" i="2"/>
  <c r="AD268" i="2"/>
  <c r="O277" i="3"/>
  <c r="U279" i="2"/>
  <c r="L280" i="2"/>
  <c r="X280" i="2" s="1"/>
  <c r="J281" i="2"/>
  <c r="M280" i="2"/>
  <c r="AE280" i="2"/>
  <c r="AG280" i="2" s="1"/>
  <c r="K280" i="2"/>
  <c r="N280" i="2" s="1"/>
  <c r="AF280" i="2"/>
  <c r="I280" i="2"/>
  <c r="AE279" i="3"/>
  <c r="AF279" i="3"/>
  <c r="K279" i="3"/>
  <c r="V279" i="3" s="1"/>
  <c r="L279" i="3"/>
  <c r="X279" i="3" s="1"/>
  <c r="J280" i="3"/>
  <c r="M279" i="3"/>
  <c r="I279" i="3"/>
  <c r="V279" i="2"/>
  <c r="V280" i="2" s="1"/>
  <c r="N278" i="3"/>
  <c r="AH279" i="2"/>
  <c r="Y279" i="2"/>
  <c r="P280" i="2"/>
  <c r="R280" i="2" s="1"/>
  <c r="U278" i="2"/>
  <c r="O278" i="2"/>
  <c r="AD278" i="2"/>
  <c r="Z277" i="2"/>
  <c r="Q277" i="2"/>
  <c r="AA277" i="2"/>
  <c r="AB277" i="2"/>
  <c r="AG279" i="2"/>
  <c r="Z265" i="2"/>
  <c r="Y278" i="3"/>
  <c r="P279" i="3"/>
  <c r="R279" i="3" s="1"/>
  <c r="U278" i="3" s="1"/>
  <c r="AH279" i="3" l="1"/>
  <c r="N279" i="3"/>
  <c r="AG279" i="3"/>
  <c r="O279" i="3"/>
  <c r="AD280" i="2"/>
  <c r="O280" i="2"/>
  <c r="AH280" i="2"/>
  <c r="AA277" i="3"/>
  <c r="Q277" i="3"/>
  <c r="AB266" i="2"/>
  <c r="AD267" i="2"/>
  <c r="Q278" i="2"/>
  <c r="Z278" i="2"/>
  <c r="AB278" i="2"/>
  <c r="AA278" i="2"/>
  <c r="U280" i="2"/>
  <c r="M280" i="3"/>
  <c r="J281" i="3"/>
  <c r="K280" i="3"/>
  <c r="N280" i="3" s="1"/>
  <c r="L280" i="3"/>
  <c r="AE280" i="3"/>
  <c r="AF280" i="3"/>
  <c r="AH280" i="3" s="1"/>
  <c r="I280" i="3"/>
  <c r="N281" i="2"/>
  <c r="P281" i="2"/>
  <c r="R281" i="2" s="1"/>
  <c r="Y280" i="2"/>
  <c r="Q279" i="2"/>
  <c r="Z279" i="2"/>
  <c r="AA279" i="2"/>
  <c r="AB279" i="2"/>
  <c r="Z264" i="2"/>
  <c r="O278" i="3"/>
  <c r="X280" i="3"/>
  <c r="Y279" i="3"/>
  <c r="P280" i="3"/>
  <c r="R280" i="3" s="1"/>
  <c r="U279" i="3" s="1"/>
  <c r="K281" i="2"/>
  <c r="V281" i="2" s="1"/>
  <c r="L281" i="2"/>
  <c r="X281" i="2" s="1"/>
  <c r="AF281" i="2"/>
  <c r="AH281" i="2" s="1"/>
  <c r="M281" i="2"/>
  <c r="AE281" i="2"/>
  <c r="AG281" i="2" s="1"/>
  <c r="J282" i="2"/>
  <c r="I281" i="2"/>
  <c r="V280" i="3" l="1"/>
  <c r="AG280" i="3"/>
  <c r="AD281" i="2"/>
  <c r="O281" i="2"/>
  <c r="AB280" i="2"/>
  <c r="Q280" i="2"/>
  <c r="Z280" i="2"/>
  <c r="AA280" i="2"/>
  <c r="AF282" i="2"/>
  <c r="AH282" i="2" s="1"/>
  <c r="K282" i="2"/>
  <c r="V282" i="2" s="1"/>
  <c r="L282" i="2"/>
  <c r="M282" i="2"/>
  <c r="AE282" i="2"/>
  <c r="J283" i="2"/>
  <c r="I282" i="2"/>
  <c r="Q278" i="3"/>
  <c r="AA278" i="3"/>
  <c r="AA279" i="3" s="1"/>
  <c r="P282" i="2"/>
  <c r="R282" i="2" s="1"/>
  <c r="X282" i="2"/>
  <c r="Y281" i="2"/>
  <c r="Z263" i="2"/>
  <c r="K281" i="3"/>
  <c r="N281" i="3" s="1"/>
  <c r="L281" i="3"/>
  <c r="X281" i="3" s="1"/>
  <c r="J282" i="3"/>
  <c r="AE281" i="3"/>
  <c r="AG281" i="3" s="1"/>
  <c r="M281" i="3"/>
  <c r="AF281" i="3"/>
  <c r="AH281" i="3" s="1"/>
  <c r="I281" i="3"/>
  <c r="AB265" i="2"/>
  <c r="AD266" i="2"/>
  <c r="O280" i="3"/>
  <c r="U280" i="3"/>
  <c r="Y280" i="3"/>
  <c r="V281" i="3"/>
  <c r="P281" i="3"/>
  <c r="R281" i="3" s="1"/>
  <c r="Q279" i="3"/>
  <c r="O281" i="3" l="1"/>
  <c r="Z262" i="2"/>
  <c r="N282" i="2"/>
  <c r="Q280" i="3"/>
  <c r="AA280" i="3"/>
  <c r="M282" i="3"/>
  <c r="K282" i="3"/>
  <c r="V282" i="3" s="1"/>
  <c r="J283" i="3"/>
  <c r="L282" i="3"/>
  <c r="X282" i="3" s="1"/>
  <c r="AE282" i="3"/>
  <c r="AF282" i="3"/>
  <c r="I282" i="3"/>
  <c r="L283" i="2"/>
  <c r="AE283" i="2"/>
  <c r="M283" i="2"/>
  <c r="AF283" i="2"/>
  <c r="AH283" i="2" s="1"/>
  <c r="K283" i="2"/>
  <c r="V283" i="2" s="1"/>
  <c r="J284" i="2"/>
  <c r="I283" i="2"/>
  <c r="AG282" i="2"/>
  <c r="U281" i="2"/>
  <c r="X283" i="2"/>
  <c r="Y282" i="2"/>
  <c r="P283" i="2"/>
  <c r="R283" i="2" s="1"/>
  <c r="Z281" i="2"/>
  <c r="AB281" i="2"/>
  <c r="AA281" i="2"/>
  <c r="Q281" i="2"/>
  <c r="Y281" i="3"/>
  <c r="P282" i="3"/>
  <c r="R282" i="3" s="1"/>
  <c r="AB264" i="2"/>
  <c r="AD265" i="2"/>
  <c r="AH282" i="3" l="1"/>
  <c r="AG282" i="3"/>
  <c r="N282" i="3"/>
  <c r="O282" i="3" s="1"/>
  <c r="AD282" i="2"/>
  <c r="O282" i="2"/>
  <c r="AE283" i="3"/>
  <c r="AF283" i="3"/>
  <c r="K283" i="3"/>
  <c r="V283" i="3" s="1"/>
  <c r="J284" i="3"/>
  <c r="L283" i="3"/>
  <c r="X283" i="3" s="1"/>
  <c r="M283" i="3"/>
  <c r="I283" i="3"/>
  <c r="L284" i="2"/>
  <c r="J285" i="2"/>
  <c r="AF284" i="2"/>
  <c r="AH284" i="2" s="1"/>
  <c r="K284" i="2"/>
  <c r="N284" i="2" s="1"/>
  <c r="M284" i="2"/>
  <c r="AE284" i="2"/>
  <c r="I284" i="2"/>
  <c r="Z261" i="2"/>
  <c r="N283" i="2"/>
  <c r="AG283" i="2"/>
  <c r="Y282" i="3"/>
  <c r="P283" i="3"/>
  <c r="R283" i="3" s="1"/>
  <c r="X284" i="2"/>
  <c r="P284" i="2"/>
  <c r="R284" i="2" s="1"/>
  <c r="Y283" i="2"/>
  <c r="AB263" i="2"/>
  <c r="AD264" i="2"/>
  <c r="U281" i="3"/>
  <c r="U282" i="2"/>
  <c r="AA281" i="3"/>
  <c r="Q281" i="3"/>
  <c r="O284" i="2" l="1"/>
  <c r="AD284" i="2"/>
  <c r="AH283" i="3"/>
  <c r="AG283" i="3"/>
  <c r="J286" i="2"/>
  <c r="K285" i="2"/>
  <c r="N285" i="2" s="1"/>
  <c r="L285" i="2"/>
  <c r="M285" i="2"/>
  <c r="AE285" i="2"/>
  <c r="AF285" i="2"/>
  <c r="AH285" i="2" s="1"/>
  <c r="I285" i="2"/>
  <c r="Q282" i="3"/>
  <c r="AA282" i="3"/>
  <c r="Z260" i="2"/>
  <c r="U282" i="3"/>
  <c r="AB262" i="2"/>
  <c r="AD263" i="2"/>
  <c r="N283" i="3"/>
  <c r="U283" i="2"/>
  <c r="V284" i="2"/>
  <c r="Q282" i="2"/>
  <c r="Z282" i="2"/>
  <c r="AA282" i="2"/>
  <c r="AB282" i="2"/>
  <c r="X285" i="2"/>
  <c r="P285" i="2"/>
  <c r="R285" i="2" s="1"/>
  <c r="U284" i="2" s="1"/>
  <c r="Y284" i="2"/>
  <c r="M284" i="3"/>
  <c r="K284" i="3"/>
  <c r="J285" i="3"/>
  <c r="L284" i="3"/>
  <c r="X284" i="3" s="1"/>
  <c r="AE284" i="3"/>
  <c r="AG284" i="3" s="1"/>
  <c r="AF284" i="3"/>
  <c r="AH284" i="3" s="1"/>
  <c r="I284" i="3"/>
  <c r="AD283" i="2"/>
  <c r="O283" i="2"/>
  <c r="AG284" i="2"/>
  <c r="Y283" i="3"/>
  <c r="P284" i="3"/>
  <c r="R284" i="3" s="1"/>
  <c r="U283" i="3" s="1"/>
  <c r="N284" i="3" l="1"/>
  <c r="O284" i="3" s="1"/>
  <c r="O285" i="2"/>
  <c r="AD285" i="2"/>
  <c r="AB261" i="2"/>
  <c r="AD262" i="2"/>
  <c r="O283" i="3"/>
  <c r="V284" i="3"/>
  <c r="L286" i="2"/>
  <c r="X286" i="2" s="1"/>
  <c r="J287" i="2"/>
  <c r="K286" i="2"/>
  <c r="N286" i="2" s="1"/>
  <c r="M286" i="2"/>
  <c r="AE286" i="2"/>
  <c r="AG286" i="2" s="1"/>
  <c r="AF286" i="2"/>
  <c r="AH286" i="2" s="1"/>
  <c r="I286" i="2"/>
  <c r="K285" i="3"/>
  <c r="L285" i="3"/>
  <c r="X285" i="3" s="1"/>
  <c r="J286" i="3"/>
  <c r="AE285" i="3"/>
  <c r="M285" i="3"/>
  <c r="AF285" i="3"/>
  <c r="I285" i="3"/>
  <c r="AG285" i="2"/>
  <c r="Q283" i="2"/>
  <c r="Z283" i="2"/>
  <c r="AA283" i="2"/>
  <c r="AB283" i="2"/>
  <c r="V285" i="2"/>
  <c r="V286" i="2" s="1"/>
  <c r="P286" i="2"/>
  <c r="R286" i="2" s="1"/>
  <c r="U285" i="2" s="1"/>
  <c r="Y285" i="2"/>
  <c r="Y284" i="3"/>
  <c r="P285" i="3"/>
  <c r="R285" i="3" s="1"/>
  <c r="Z259" i="2"/>
  <c r="AB284" i="2"/>
  <c r="AA284" i="2"/>
  <c r="Q284" i="2"/>
  <c r="Z284" i="2"/>
  <c r="V285" i="3" l="1"/>
  <c r="AG285" i="3"/>
  <c r="N285" i="3"/>
  <c r="O285" i="3" s="1"/>
  <c r="AH285" i="3"/>
  <c r="AD286" i="2"/>
  <c r="O286" i="2"/>
  <c r="AA283" i="3"/>
  <c r="AA284" i="3" s="1"/>
  <c r="Q283" i="3"/>
  <c r="Y285" i="3"/>
  <c r="P286" i="3"/>
  <c r="R286" i="3" s="1"/>
  <c r="U285" i="3" s="1"/>
  <c r="M286" i="3"/>
  <c r="AF286" i="3"/>
  <c r="AH286" i="3" s="1"/>
  <c r="K286" i="3"/>
  <c r="N286" i="3" s="1"/>
  <c r="J287" i="3"/>
  <c r="L286" i="3"/>
  <c r="X286" i="3" s="1"/>
  <c r="AE286" i="3"/>
  <c r="I286" i="3"/>
  <c r="AE287" i="2"/>
  <c r="AF287" i="2"/>
  <c r="K287" i="2"/>
  <c r="N287" i="2" s="1"/>
  <c r="L287" i="2"/>
  <c r="X287" i="2" s="1"/>
  <c r="M287" i="2"/>
  <c r="J288" i="2"/>
  <c r="I287" i="2"/>
  <c r="Q284" i="3"/>
  <c r="Y286" i="2"/>
  <c r="P287" i="2"/>
  <c r="R287" i="2" s="1"/>
  <c r="U284" i="3"/>
  <c r="U286" i="2"/>
  <c r="AB260" i="2"/>
  <c r="AD261" i="2"/>
  <c r="Z258" i="2"/>
  <c r="Z285" i="2"/>
  <c r="Q285" i="2"/>
  <c r="AA285" i="2"/>
  <c r="AB285" i="2"/>
  <c r="O286" i="3" l="1"/>
  <c r="O287" i="2"/>
  <c r="AB259" i="2"/>
  <c r="AD260" i="2"/>
  <c r="AE287" i="3"/>
  <c r="K287" i="3"/>
  <c r="N287" i="3" s="1"/>
  <c r="AF287" i="3"/>
  <c r="L287" i="3"/>
  <c r="X287" i="3" s="1"/>
  <c r="M287" i="3"/>
  <c r="J288" i="3"/>
  <c r="I287" i="3"/>
  <c r="V286" i="3"/>
  <c r="AA285" i="3"/>
  <c r="Q285" i="3"/>
  <c r="V287" i="2"/>
  <c r="AG287" i="2"/>
  <c r="Y286" i="3"/>
  <c r="P287" i="3"/>
  <c r="R287" i="3" s="1"/>
  <c r="AH287" i="2"/>
  <c r="Z257" i="2"/>
  <c r="AG286" i="3"/>
  <c r="Q286" i="2"/>
  <c r="Z286" i="2"/>
  <c r="AA286" i="2"/>
  <c r="AB286" i="2"/>
  <c r="Y287" i="2"/>
  <c r="P288" i="2"/>
  <c r="R288" i="2" s="1"/>
  <c r="U287" i="2"/>
  <c r="M288" i="2"/>
  <c r="AE288" i="2"/>
  <c r="AF288" i="2"/>
  <c r="J289" i="2"/>
  <c r="K288" i="2"/>
  <c r="N288" i="2" s="1"/>
  <c r="L288" i="2"/>
  <c r="X288" i="2" s="1"/>
  <c r="I288" i="2"/>
  <c r="O288" i="2" l="1"/>
  <c r="O287" i="3"/>
  <c r="AB258" i="2"/>
  <c r="AD259" i="2"/>
  <c r="K289" i="2"/>
  <c r="L289" i="2"/>
  <c r="J290" i="2"/>
  <c r="M289" i="2"/>
  <c r="AE289" i="2"/>
  <c r="AG289" i="2" s="1"/>
  <c r="AF289" i="2"/>
  <c r="AH289" i="2" s="1"/>
  <c r="I289" i="2"/>
  <c r="M288" i="3"/>
  <c r="J289" i="3"/>
  <c r="AE288" i="3"/>
  <c r="K288" i="3"/>
  <c r="N288" i="3" s="1"/>
  <c r="AF288" i="3"/>
  <c r="L288" i="3"/>
  <c r="X288" i="3" s="1"/>
  <c r="I288" i="3"/>
  <c r="U288" i="2"/>
  <c r="Z256" i="2"/>
  <c r="P288" i="3"/>
  <c r="R288" i="3" s="1"/>
  <c r="U287" i="3" s="1"/>
  <c r="Y287" i="3"/>
  <c r="Q287" i="2"/>
  <c r="AA287" i="2"/>
  <c r="AG287" i="3"/>
  <c r="U286" i="3"/>
  <c r="V288" i="2"/>
  <c r="V287" i="3"/>
  <c r="AH288" i="2"/>
  <c r="AG288" i="2"/>
  <c r="Y288" i="2"/>
  <c r="X289" i="2"/>
  <c r="N289" i="2"/>
  <c r="P289" i="2"/>
  <c r="R289" i="2" s="1"/>
  <c r="AH287" i="3"/>
  <c r="Q286" i="3"/>
  <c r="AA286" i="3"/>
  <c r="V288" i="3" l="1"/>
  <c r="Y288" i="3"/>
  <c r="P289" i="3"/>
  <c r="R289" i="3" s="1"/>
  <c r="U288" i="3" s="1"/>
  <c r="AB257" i="2"/>
  <c r="AD258" i="2"/>
  <c r="Z255" i="2"/>
  <c r="Y289" i="2"/>
  <c r="P290" i="2"/>
  <c r="R290" i="2" s="1"/>
  <c r="U289" i="2" s="1"/>
  <c r="X290" i="2"/>
  <c r="O288" i="3"/>
  <c r="K290" i="2"/>
  <c r="N290" i="2" s="1"/>
  <c r="M290" i="2"/>
  <c r="L290" i="2"/>
  <c r="AE290" i="2"/>
  <c r="AG290" i="2" s="1"/>
  <c r="AF290" i="2"/>
  <c r="AH290" i="2" s="1"/>
  <c r="J291" i="2"/>
  <c r="I290" i="2"/>
  <c r="AA287" i="3"/>
  <c r="Q287" i="3"/>
  <c r="AH288" i="3"/>
  <c r="V289" i="2"/>
  <c r="V290" i="2" s="1"/>
  <c r="AG288" i="3"/>
  <c r="Q288" i="2"/>
  <c r="AA288" i="2"/>
  <c r="O289" i="2"/>
  <c r="K289" i="3"/>
  <c r="V289" i="3" s="1"/>
  <c r="J290" i="3"/>
  <c r="L289" i="3"/>
  <c r="X289" i="3" s="1"/>
  <c r="M289" i="3"/>
  <c r="AE289" i="3"/>
  <c r="AF289" i="3"/>
  <c r="AH289" i="3" s="1"/>
  <c r="I289" i="3"/>
  <c r="N289" i="3" l="1"/>
  <c r="AG289" i="3"/>
  <c r="O290" i="2"/>
  <c r="AE291" i="2"/>
  <c r="AF291" i="2"/>
  <c r="K291" i="2"/>
  <c r="N291" i="2" s="1"/>
  <c r="J292" i="2"/>
  <c r="L291" i="2"/>
  <c r="X291" i="2" s="1"/>
  <c r="M291" i="2"/>
  <c r="I291" i="2"/>
  <c r="AB256" i="2"/>
  <c r="AD257" i="2"/>
  <c r="O289" i="3"/>
  <c r="Y290" i="2"/>
  <c r="P291" i="2"/>
  <c r="R291" i="2" s="1"/>
  <c r="AA289" i="2"/>
  <c r="Q289" i="2"/>
  <c r="K290" i="3"/>
  <c r="N290" i="3" s="1"/>
  <c r="L290" i="3"/>
  <c r="X290" i="3" s="1"/>
  <c r="J291" i="3"/>
  <c r="M290" i="3"/>
  <c r="AE290" i="3"/>
  <c r="AF290" i="3"/>
  <c r="I290" i="3"/>
  <c r="Z254" i="2"/>
  <c r="U290" i="2"/>
  <c r="Y289" i="3"/>
  <c r="P290" i="3"/>
  <c r="R290" i="3" s="1"/>
  <c r="Q288" i="3"/>
  <c r="AA288" i="3"/>
  <c r="AG290" i="3" l="1"/>
  <c r="V290" i="3"/>
  <c r="AH290" i="3"/>
  <c r="O291" i="2"/>
  <c r="AH291" i="2"/>
  <c r="M292" i="2"/>
  <c r="AE292" i="2"/>
  <c r="K292" i="2"/>
  <c r="N292" i="2" s="1"/>
  <c r="L292" i="2"/>
  <c r="X292" i="2" s="1"/>
  <c r="AF292" i="2"/>
  <c r="J293" i="2"/>
  <c r="I292" i="2"/>
  <c r="Q289" i="3"/>
  <c r="AA289" i="3"/>
  <c r="AG291" i="2"/>
  <c r="V291" i="2"/>
  <c r="AB255" i="2"/>
  <c r="AD256" i="2"/>
  <c r="U289" i="3"/>
  <c r="AF291" i="3"/>
  <c r="K291" i="3"/>
  <c r="N291" i="3" s="1"/>
  <c r="L291" i="3"/>
  <c r="X291" i="3" s="1"/>
  <c r="J292" i="3"/>
  <c r="M291" i="3"/>
  <c r="AE291" i="3"/>
  <c r="I291" i="3"/>
  <c r="Q290" i="2"/>
  <c r="AA290" i="2"/>
  <c r="P291" i="3"/>
  <c r="R291" i="3" s="1"/>
  <c r="Y290" i="3"/>
  <c r="O290" i="3"/>
  <c r="Z253" i="2"/>
  <c r="Y291" i="2"/>
  <c r="P292" i="2"/>
  <c r="R292" i="2" s="1"/>
  <c r="O292" i="2" l="1"/>
  <c r="O291" i="3"/>
  <c r="U292" i="2"/>
  <c r="Y292" i="2"/>
  <c r="P293" i="2"/>
  <c r="R293" i="2" s="1"/>
  <c r="AA290" i="3"/>
  <c r="Q290" i="3"/>
  <c r="U290" i="3"/>
  <c r="AG292" i="2"/>
  <c r="V292" i="2"/>
  <c r="V291" i="3"/>
  <c r="U291" i="2"/>
  <c r="AG291" i="3"/>
  <c r="AB254" i="2"/>
  <c r="AD255" i="2"/>
  <c r="K293" i="2"/>
  <c r="N293" i="2" s="1"/>
  <c r="L293" i="2"/>
  <c r="X293" i="2" s="1"/>
  <c r="J294" i="2"/>
  <c r="M293" i="2"/>
  <c r="AE293" i="2"/>
  <c r="AG293" i="2" s="1"/>
  <c r="AF293" i="2"/>
  <c r="AH293" i="2" s="1"/>
  <c r="I293" i="2"/>
  <c r="Z252" i="2"/>
  <c r="AE292" i="3"/>
  <c r="AF292" i="3"/>
  <c r="K292" i="3"/>
  <c r="N292" i="3" s="1"/>
  <c r="L292" i="3"/>
  <c r="X292" i="3" s="1"/>
  <c r="J293" i="3"/>
  <c r="M292" i="3"/>
  <c r="I292" i="3"/>
  <c r="AH291" i="3"/>
  <c r="Y291" i="3"/>
  <c r="P292" i="3"/>
  <c r="R292" i="3" s="1"/>
  <c r="U291" i="3" s="1"/>
  <c r="AH292" i="2"/>
  <c r="Q291" i="2"/>
  <c r="AA291" i="2"/>
  <c r="O292" i="3" l="1"/>
  <c r="O293" i="2"/>
  <c r="AB253" i="2"/>
  <c r="AD254" i="2"/>
  <c r="V294" i="2"/>
  <c r="P294" i="2"/>
  <c r="R294" i="2" s="1"/>
  <c r="Y293" i="2"/>
  <c r="Q291" i="3"/>
  <c r="AA291" i="3"/>
  <c r="L293" i="3"/>
  <c r="X293" i="3" s="1"/>
  <c r="J294" i="3"/>
  <c r="M293" i="3"/>
  <c r="AE293" i="3"/>
  <c r="AF293" i="3"/>
  <c r="AH293" i="3" s="1"/>
  <c r="K293" i="3"/>
  <c r="N293" i="3" s="1"/>
  <c r="I293" i="3"/>
  <c r="AH292" i="3"/>
  <c r="K294" i="2"/>
  <c r="N294" i="2" s="1"/>
  <c r="M294" i="2"/>
  <c r="J295" i="2"/>
  <c r="L294" i="2"/>
  <c r="X294" i="2" s="1"/>
  <c r="AE294" i="2"/>
  <c r="AG294" i="2" s="1"/>
  <c r="AF294" i="2"/>
  <c r="AH294" i="2" s="1"/>
  <c r="I294" i="2"/>
  <c r="V292" i="3"/>
  <c r="V293" i="2"/>
  <c r="Y292" i="3"/>
  <c r="P293" i="3"/>
  <c r="R293" i="3" s="1"/>
  <c r="U292" i="3" s="1"/>
  <c r="AG292" i="3"/>
  <c r="Q292" i="2"/>
  <c r="AA292" i="2"/>
  <c r="U293" i="2"/>
  <c r="Z251" i="2"/>
  <c r="O294" i="2" l="1"/>
  <c r="O293" i="3"/>
  <c r="AB252" i="2"/>
  <c r="AD253" i="2"/>
  <c r="Z250" i="2"/>
  <c r="AG293" i="3"/>
  <c r="AA293" i="2"/>
  <c r="Q293" i="2"/>
  <c r="Y293" i="3"/>
  <c r="P294" i="3"/>
  <c r="R294" i="3" s="1"/>
  <c r="U294" i="2"/>
  <c r="Q292" i="3"/>
  <c r="AA292" i="3"/>
  <c r="V293" i="3"/>
  <c r="Y294" i="2"/>
  <c r="P295" i="2"/>
  <c r="R295" i="2" s="1"/>
  <c r="X295" i="2"/>
  <c r="K294" i="3"/>
  <c r="L294" i="3"/>
  <c r="X294" i="3" s="1"/>
  <c r="J295" i="3"/>
  <c r="M294" i="3"/>
  <c r="AE294" i="3"/>
  <c r="AF294" i="3"/>
  <c r="I294" i="3"/>
  <c r="AE295" i="2"/>
  <c r="AF295" i="2"/>
  <c r="AH295" i="2" s="1"/>
  <c r="K295" i="2"/>
  <c r="N295" i="2" s="1"/>
  <c r="L295" i="2"/>
  <c r="M295" i="2"/>
  <c r="J296" i="2"/>
  <c r="I295" i="2"/>
  <c r="V294" i="3" l="1"/>
  <c r="O295" i="2"/>
  <c r="Z249" i="2"/>
  <c r="N294" i="3"/>
  <c r="AB251" i="2"/>
  <c r="AD252" i="2"/>
  <c r="AH294" i="3"/>
  <c r="Q293" i="3"/>
  <c r="AA293" i="3"/>
  <c r="V295" i="2"/>
  <c r="AG294" i="3"/>
  <c r="AG295" i="2"/>
  <c r="N296" i="2"/>
  <c r="Y295" i="2"/>
  <c r="P296" i="2"/>
  <c r="R296" i="2" s="1"/>
  <c r="X296" i="2"/>
  <c r="Q294" i="2"/>
  <c r="AA294" i="2"/>
  <c r="M296" i="2"/>
  <c r="AE296" i="2"/>
  <c r="AG296" i="2" s="1"/>
  <c r="AF296" i="2"/>
  <c r="AH296" i="2" s="1"/>
  <c r="J297" i="2"/>
  <c r="K296" i="2"/>
  <c r="L296" i="2"/>
  <c r="I296" i="2"/>
  <c r="P295" i="3"/>
  <c r="R295" i="3" s="1"/>
  <c r="U294" i="3" s="1"/>
  <c r="X295" i="3"/>
  <c r="Y294" i="3"/>
  <c r="AF295" i="3"/>
  <c r="K295" i="3"/>
  <c r="N295" i="3" s="1"/>
  <c r="L295" i="3"/>
  <c r="J296" i="3"/>
  <c r="M295" i="3"/>
  <c r="AE295" i="3"/>
  <c r="I295" i="3"/>
  <c r="U293" i="3"/>
  <c r="V295" i="3" l="1"/>
  <c r="AG295" i="3"/>
  <c r="O294" i="3"/>
  <c r="K297" i="2"/>
  <c r="V297" i="2" s="1"/>
  <c r="L297" i="2"/>
  <c r="X297" i="2" s="1"/>
  <c r="J298" i="2"/>
  <c r="M297" i="2"/>
  <c r="AE297" i="2"/>
  <c r="AF297" i="2"/>
  <c r="I297" i="2"/>
  <c r="Y296" i="2"/>
  <c r="N297" i="2"/>
  <c r="P297" i="2"/>
  <c r="R297" i="2" s="1"/>
  <c r="V296" i="2"/>
  <c r="AE296" i="3"/>
  <c r="AF296" i="3"/>
  <c r="K296" i="3"/>
  <c r="L296" i="3"/>
  <c r="X296" i="3" s="1"/>
  <c r="J297" i="3"/>
  <c r="M296" i="3"/>
  <c r="I296" i="3"/>
  <c r="O296" i="2"/>
  <c r="Z248" i="2"/>
  <c r="AB250" i="2"/>
  <c r="AD251" i="2"/>
  <c r="Y295" i="3"/>
  <c r="P296" i="3"/>
  <c r="R296" i="3" s="1"/>
  <c r="O295" i="3"/>
  <c r="AH295" i="3"/>
  <c r="U295" i="2"/>
  <c r="Q295" i="2"/>
  <c r="AA295" i="2"/>
  <c r="V296" i="3" l="1"/>
  <c r="N296" i="3"/>
  <c r="O296" i="3" s="1"/>
  <c r="Y297" i="2"/>
  <c r="P298" i="2"/>
  <c r="R298" i="2" s="1"/>
  <c r="O297" i="2"/>
  <c r="L297" i="3"/>
  <c r="X297" i="3" s="1"/>
  <c r="J298" i="3"/>
  <c r="M297" i="3"/>
  <c r="AE297" i="3"/>
  <c r="AF297" i="3"/>
  <c r="K297" i="3"/>
  <c r="N297" i="3" s="1"/>
  <c r="I297" i="3"/>
  <c r="Q295" i="3"/>
  <c r="Z247" i="2"/>
  <c r="AH296" i="3"/>
  <c r="AA294" i="3"/>
  <c r="AA295" i="3" s="1"/>
  <c r="Q294" i="3"/>
  <c r="AG296" i="3"/>
  <c r="Y296" i="3"/>
  <c r="P297" i="3"/>
  <c r="R297" i="3" s="1"/>
  <c r="AH297" i="2"/>
  <c r="U296" i="2"/>
  <c r="K298" i="2"/>
  <c r="N298" i="2" s="1"/>
  <c r="M298" i="2"/>
  <c r="L298" i="2"/>
  <c r="X298" i="2" s="1"/>
  <c r="AE298" i="2"/>
  <c r="AF298" i="2"/>
  <c r="J299" i="2"/>
  <c r="I298" i="2"/>
  <c r="AB249" i="2"/>
  <c r="AD250" i="2"/>
  <c r="Q296" i="2"/>
  <c r="AA296" i="2"/>
  <c r="U295" i="3"/>
  <c r="AG297" i="2"/>
  <c r="O298" i="2" l="1"/>
  <c r="O297" i="3"/>
  <c r="AA297" i="2"/>
  <c r="Q297" i="2"/>
  <c r="Y298" i="2"/>
  <c r="P299" i="2"/>
  <c r="R299" i="2" s="1"/>
  <c r="AH297" i="3"/>
  <c r="V298" i="2"/>
  <c r="V297" i="3"/>
  <c r="AG297" i="3"/>
  <c r="U298" i="2"/>
  <c r="Q296" i="3"/>
  <c r="AA296" i="3"/>
  <c r="Z246" i="2"/>
  <c r="AE299" i="2"/>
  <c r="AF299" i="2"/>
  <c r="K299" i="2"/>
  <c r="N299" i="2" s="1"/>
  <c r="J300" i="2"/>
  <c r="L299" i="2"/>
  <c r="X299" i="2" s="1"/>
  <c r="M299" i="2"/>
  <c r="I299" i="2"/>
  <c r="U297" i="2"/>
  <c r="Y297" i="3"/>
  <c r="P298" i="3"/>
  <c r="R298" i="3" s="1"/>
  <c r="AB248" i="2"/>
  <c r="AD249" i="2"/>
  <c r="AH298" i="2"/>
  <c r="AG298" i="2"/>
  <c r="U296" i="3"/>
  <c r="K298" i="3"/>
  <c r="V298" i="3" s="1"/>
  <c r="L298" i="3"/>
  <c r="X298" i="3" s="1"/>
  <c r="J299" i="3"/>
  <c r="M298" i="3"/>
  <c r="AE298" i="3"/>
  <c r="AF298" i="3"/>
  <c r="I298" i="3"/>
  <c r="O299" i="2" l="1"/>
  <c r="Y299" i="2"/>
  <c r="X300" i="2"/>
  <c r="P300" i="2"/>
  <c r="R300" i="2" s="1"/>
  <c r="M300" i="2"/>
  <c r="AE300" i="2"/>
  <c r="K300" i="2"/>
  <c r="N300" i="2" s="1"/>
  <c r="L300" i="2"/>
  <c r="AF300" i="2"/>
  <c r="AH300" i="2" s="1"/>
  <c r="J301" i="2"/>
  <c r="I300" i="2"/>
  <c r="Q297" i="3"/>
  <c r="AA297" i="3"/>
  <c r="N298" i="3"/>
  <c r="AH299" i="2"/>
  <c r="V299" i="2"/>
  <c r="U299" i="2"/>
  <c r="AF299" i="3"/>
  <c r="K299" i="3"/>
  <c r="V299" i="3" s="1"/>
  <c r="M299" i="3"/>
  <c r="AE299" i="3"/>
  <c r="AG299" i="3" s="1"/>
  <c r="J300" i="3"/>
  <c r="L299" i="3"/>
  <c r="X299" i="3" s="1"/>
  <c r="I299" i="3"/>
  <c r="AH298" i="3"/>
  <c r="AG298" i="3"/>
  <c r="Q298" i="2"/>
  <c r="AA298" i="2"/>
  <c r="AG299" i="2"/>
  <c r="P299" i="3"/>
  <c r="R299" i="3" s="1"/>
  <c r="U298" i="3" s="1"/>
  <c r="Y298" i="3"/>
  <c r="AB247" i="2"/>
  <c r="AD248" i="2"/>
  <c r="Z245" i="2"/>
  <c r="U297" i="3"/>
  <c r="N299" i="3" l="1"/>
  <c r="O299" i="3" s="1"/>
  <c r="O300" i="2"/>
  <c r="K301" i="2"/>
  <c r="N301" i="2" s="1"/>
  <c r="L301" i="2"/>
  <c r="X301" i="2" s="1"/>
  <c r="J302" i="2"/>
  <c r="M301" i="2"/>
  <c r="AE301" i="2"/>
  <c r="AF301" i="2"/>
  <c r="I301" i="2"/>
  <c r="V300" i="2"/>
  <c r="Z244" i="2"/>
  <c r="AE300" i="3"/>
  <c r="AF300" i="3"/>
  <c r="K300" i="3"/>
  <c r="V300" i="3" s="1"/>
  <c r="L300" i="3"/>
  <c r="X300" i="3" s="1"/>
  <c r="J301" i="3"/>
  <c r="M300" i="3"/>
  <c r="I300" i="3"/>
  <c r="O298" i="3"/>
  <c r="AB246" i="2"/>
  <c r="AD247" i="2"/>
  <c r="Y299" i="3"/>
  <c r="P300" i="3"/>
  <c r="R300" i="3" s="1"/>
  <c r="AG300" i="2"/>
  <c r="AH299" i="3"/>
  <c r="Y300" i="2"/>
  <c r="P301" i="2"/>
  <c r="R301" i="2" s="1"/>
  <c r="Q299" i="2"/>
  <c r="AA299" i="2"/>
  <c r="N300" i="3" l="1"/>
  <c r="O300" i="3"/>
  <c r="O301" i="2"/>
  <c r="U301" i="2"/>
  <c r="U300" i="2"/>
  <c r="V301" i="2"/>
  <c r="V302" i="2" s="1"/>
  <c r="AH301" i="2"/>
  <c r="Q300" i="2"/>
  <c r="AA300" i="2"/>
  <c r="Y300" i="3"/>
  <c r="P301" i="3"/>
  <c r="R301" i="3" s="1"/>
  <c r="AG301" i="2"/>
  <c r="L301" i="3"/>
  <c r="X301" i="3" s="1"/>
  <c r="J302" i="3"/>
  <c r="M301" i="3"/>
  <c r="AE301" i="3"/>
  <c r="K301" i="3"/>
  <c r="N301" i="3" s="1"/>
  <c r="AF301" i="3"/>
  <c r="I301" i="3"/>
  <c r="AH300" i="3"/>
  <c r="X302" i="2"/>
  <c r="N302" i="2"/>
  <c r="Y301" i="2"/>
  <c r="P302" i="2"/>
  <c r="R302" i="2" s="1"/>
  <c r="Q299" i="3"/>
  <c r="AA299" i="3"/>
  <c r="U299" i="3"/>
  <c r="AB245" i="2"/>
  <c r="AD246" i="2"/>
  <c r="AG300" i="3"/>
  <c r="AA298" i="3"/>
  <c r="Q298" i="3"/>
  <c r="Z243" i="2"/>
  <c r="K302" i="2"/>
  <c r="M302" i="2"/>
  <c r="J303" i="2"/>
  <c r="L302" i="2"/>
  <c r="AE302" i="2"/>
  <c r="AG302" i="2" s="1"/>
  <c r="AF302" i="2"/>
  <c r="AH302" i="2" s="1"/>
  <c r="I302" i="2"/>
  <c r="V301" i="3" l="1"/>
  <c r="AG301" i="3"/>
  <c r="AB244" i="2"/>
  <c r="AD245" i="2"/>
  <c r="Z242" i="2"/>
  <c r="O301" i="3"/>
  <c r="K302" i="3"/>
  <c r="V302" i="3" s="1"/>
  <c r="L302" i="3"/>
  <c r="X302" i="3" s="1"/>
  <c r="J303" i="3"/>
  <c r="M302" i="3"/>
  <c r="AE302" i="3"/>
  <c r="AF302" i="3"/>
  <c r="AH302" i="3" s="1"/>
  <c r="I302" i="3"/>
  <c r="AE303" i="2"/>
  <c r="AG303" i="2" s="1"/>
  <c r="AF303" i="2"/>
  <c r="AH303" i="2" s="1"/>
  <c r="K303" i="2"/>
  <c r="L303" i="2"/>
  <c r="M303" i="2"/>
  <c r="J304" i="2"/>
  <c r="I303" i="2"/>
  <c r="AA301" i="2"/>
  <c r="Q301" i="2"/>
  <c r="Y301" i="3"/>
  <c r="P302" i="3"/>
  <c r="R302" i="3" s="1"/>
  <c r="AH301" i="3"/>
  <c r="Q300" i="3"/>
  <c r="AA300" i="3"/>
  <c r="O302" i="2"/>
  <c r="Y302" i="2"/>
  <c r="P303" i="2"/>
  <c r="R303" i="2" s="1"/>
  <c r="X303" i="2"/>
  <c r="N303" i="2"/>
  <c r="V303" i="2"/>
  <c r="U302" i="2"/>
  <c r="U300" i="3"/>
  <c r="Q302" i="2" l="1"/>
  <c r="AA302" i="2"/>
  <c r="M304" i="2"/>
  <c r="AE304" i="2"/>
  <c r="AG304" i="2" s="1"/>
  <c r="AF304" i="2"/>
  <c r="AH304" i="2" s="1"/>
  <c r="J305" i="2"/>
  <c r="K304" i="2"/>
  <c r="L304" i="2"/>
  <c r="I304" i="2"/>
  <c r="AG302" i="3"/>
  <c r="Q301" i="3"/>
  <c r="AA301" i="3"/>
  <c r="N302" i="3"/>
  <c r="P303" i="3"/>
  <c r="R303" i="3" s="1"/>
  <c r="U302" i="3" s="1"/>
  <c r="Y302" i="3"/>
  <c r="Z241" i="2"/>
  <c r="O303" i="2"/>
  <c r="N304" i="2"/>
  <c r="V304" i="2"/>
  <c r="Y303" i="2"/>
  <c r="P304" i="2"/>
  <c r="R304" i="2" s="1"/>
  <c r="X304" i="2"/>
  <c r="AF303" i="3"/>
  <c r="K303" i="3"/>
  <c r="M303" i="3"/>
  <c r="AE303" i="3"/>
  <c r="AG303" i="3" s="1"/>
  <c r="J304" i="3"/>
  <c r="L303" i="3"/>
  <c r="X303" i="3" s="1"/>
  <c r="I303" i="3"/>
  <c r="U303" i="2"/>
  <c r="U301" i="3"/>
  <c r="AB243" i="2"/>
  <c r="AD244" i="2"/>
  <c r="AH303" i="3" l="1"/>
  <c r="N303" i="3"/>
  <c r="V303" i="3"/>
  <c r="O303" i="3"/>
  <c r="K305" i="2"/>
  <c r="V305" i="2" s="1"/>
  <c r="L305" i="2"/>
  <c r="J306" i="2"/>
  <c r="M305" i="2"/>
  <c r="AE305" i="2"/>
  <c r="AG305" i="2" s="1"/>
  <c r="AF305" i="2"/>
  <c r="AH305" i="2" s="1"/>
  <c r="I305" i="2"/>
  <c r="Y304" i="2"/>
  <c r="X305" i="2"/>
  <c r="N305" i="2"/>
  <c r="P305" i="2"/>
  <c r="R305" i="2" s="1"/>
  <c r="AE304" i="3"/>
  <c r="AF304" i="3"/>
  <c r="K304" i="3"/>
  <c r="N304" i="3" s="1"/>
  <c r="L304" i="3"/>
  <c r="X304" i="3" s="1"/>
  <c r="J305" i="3"/>
  <c r="M304" i="3"/>
  <c r="I304" i="3"/>
  <c r="Z240" i="2"/>
  <c r="O304" i="2"/>
  <c r="Y303" i="3"/>
  <c r="P304" i="3"/>
  <c r="R304" i="3" s="1"/>
  <c r="U303" i="3" s="1"/>
  <c r="U304" i="2"/>
  <c r="AB242" i="2"/>
  <c r="AD243" i="2"/>
  <c r="Q303" i="2"/>
  <c r="AA303" i="2"/>
  <c r="O302" i="3"/>
  <c r="V304" i="3" l="1"/>
  <c r="AH304" i="3"/>
  <c r="AG304" i="3"/>
  <c r="Y305" i="2"/>
  <c r="P306" i="2"/>
  <c r="R306" i="2" s="1"/>
  <c r="X306" i="2"/>
  <c r="O305" i="2"/>
  <c r="K306" i="2"/>
  <c r="N306" i="2" s="1"/>
  <c r="M306" i="2"/>
  <c r="L306" i="2"/>
  <c r="AE306" i="2"/>
  <c r="AF306" i="2"/>
  <c r="AH306" i="2" s="1"/>
  <c r="J307" i="2"/>
  <c r="I306" i="2"/>
  <c r="U305" i="2"/>
  <c r="L305" i="3"/>
  <c r="X305" i="3" s="1"/>
  <c r="J306" i="3"/>
  <c r="M305" i="3"/>
  <c r="AE305" i="3"/>
  <c r="AF305" i="3"/>
  <c r="AH305" i="3" s="1"/>
  <c r="K305" i="3"/>
  <c r="V305" i="3" s="1"/>
  <c r="I305" i="3"/>
  <c r="O304" i="3"/>
  <c r="Q303" i="3"/>
  <c r="AA302" i="3"/>
  <c r="AA303" i="3" s="1"/>
  <c r="Q302" i="3"/>
  <c r="Z239" i="2"/>
  <c r="Y304" i="3"/>
  <c r="P305" i="3"/>
  <c r="R305" i="3" s="1"/>
  <c r="AB241" i="2"/>
  <c r="AD242" i="2"/>
  <c r="Q304" i="2"/>
  <c r="AA304" i="2"/>
  <c r="O306" i="2" l="1"/>
  <c r="AA305" i="2"/>
  <c r="Q305" i="2"/>
  <c r="AG305" i="3"/>
  <c r="AE307" i="2"/>
  <c r="AF307" i="2"/>
  <c r="K307" i="2"/>
  <c r="J308" i="2"/>
  <c r="L307" i="2"/>
  <c r="X307" i="2" s="1"/>
  <c r="M307" i="2"/>
  <c r="I307" i="2"/>
  <c r="V306" i="2"/>
  <c r="N305" i="3"/>
  <c r="AG306" i="2"/>
  <c r="U304" i="3"/>
  <c r="Y305" i="3"/>
  <c r="P306" i="3"/>
  <c r="R306" i="3" s="1"/>
  <c r="Z238" i="2"/>
  <c r="K306" i="3"/>
  <c r="L306" i="3"/>
  <c r="X306" i="3" s="1"/>
  <c r="J307" i="3"/>
  <c r="M306" i="3"/>
  <c r="AE306" i="3"/>
  <c r="AF306" i="3"/>
  <c r="I306" i="3"/>
  <c r="AB240" i="2"/>
  <c r="AD241" i="2"/>
  <c r="Q304" i="3"/>
  <c r="AA304" i="3"/>
  <c r="Y306" i="2"/>
  <c r="P307" i="2"/>
  <c r="R307" i="2" s="1"/>
  <c r="N307" i="2"/>
  <c r="N306" i="3" l="1"/>
  <c r="O306" i="3"/>
  <c r="P307" i="3"/>
  <c r="R307" i="3" s="1"/>
  <c r="Y306" i="3"/>
  <c r="O307" i="2"/>
  <c r="AB239" i="2"/>
  <c r="AD240" i="2"/>
  <c r="M308" i="2"/>
  <c r="AE308" i="2"/>
  <c r="K308" i="2"/>
  <c r="L308" i="2"/>
  <c r="X308" i="2" s="1"/>
  <c r="AF308" i="2"/>
  <c r="AH308" i="2" s="1"/>
  <c r="J309" i="2"/>
  <c r="I308" i="2"/>
  <c r="AF307" i="3"/>
  <c r="K307" i="3"/>
  <c r="M307" i="3"/>
  <c r="L307" i="3"/>
  <c r="X307" i="3" s="1"/>
  <c r="J308" i="3"/>
  <c r="AE307" i="3"/>
  <c r="I307" i="3"/>
  <c r="N308" i="2"/>
  <c r="Y307" i="2"/>
  <c r="P308" i="2"/>
  <c r="R308" i="2" s="1"/>
  <c r="U307" i="2"/>
  <c r="Z237" i="2"/>
  <c r="U306" i="2"/>
  <c r="U305" i="3"/>
  <c r="V307" i="2"/>
  <c r="AH306" i="3"/>
  <c r="V306" i="3"/>
  <c r="AH307" i="2"/>
  <c r="Q306" i="2"/>
  <c r="AA306" i="2"/>
  <c r="AG306" i="3"/>
  <c r="O305" i="3"/>
  <c r="AG307" i="2"/>
  <c r="V307" i="3" l="1"/>
  <c r="AH307" i="3"/>
  <c r="Y308" i="2"/>
  <c r="P309" i="2"/>
  <c r="R309" i="2" s="1"/>
  <c r="V308" i="2"/>
  <c r="AB238" i="2"/>
  <c r="AD239" i="2"/>
  <c r="N307" i="3"/>
  <c r="O308" i="2"/>
  <c r="Z236" i="2"/>
  <c r="Q305" i="3"/>
  <c r="AA305" i="3"/>
  <c r="AA306" i="3" s="1"/>
  <c r="U308" i="2"/>
  <c r="Q307" i="2"/>
  <c r="AA307" i="2"/>
  <c r="Q306" i="3"/>
  <c r="K309" i="2"/>
  <c r="N309" i="2" s="1"/>
  <c r="L309" i="2"/>
  <c r="X309" i="2" s="1"/>
  <c r="J310" i="2"/>
  <c r="M309" i="2"/>
  <c r="AE309" i="2"/>
  <c r="AF309" i="2"/>
  <c r="I309" i="2"/>
  <c r="AG307" i="3"/>
  <c r="U306" i="3"/>
  <c r="K308" i="3"/>
  <c r="L308" i="3"/>
  <c r="X308" i="3" s="1"/>
  <c r="J309" i="3"/>
  <c r="M308" i="3"/>
  <c r="AE308" i="3"/>
  <c r="AF308" i="3"/>
  <c r="I308" i="3"/>
  <c r="Y307" i="3"/>
  <c r="P308" i="3"/>
  <c r="R308" i="3" s="1"/>
  <c r="AG308" i="2"/>
  <c r="N308" i="3" l="1"/>
  <c r="V308" i="3"/>
  <c r="O308" i="3"/>
  <c r="O309" i="2"/>
  <c r="AB237" i="2"/>
  <c r="AD238" i="2"/>
  <c r="Y309" i="2"/>
  <c r="P310" i="2"/>
  <c r="R310" i="2" s="1"/>
  <c r="V309" i="2"/>
  <c r="Q308" i="2"/>
  <c r="AA308" i="2"/>
  <c r="K310" i="2"/>
  <c r="N310" i="2" s="1"/>
  <c r="M310" i="2"/>
  <c r="J311" i="2"/>
  <c r="L310" i="2"/>
  <c r="X310" i="2" s="1"/>
  <c r="AE310" i="2"/>
  <c r="AF310" i="2"/>
  <c r="I310" i="2"/>
  <c r="AH308" i="3"/>
  <c r="AF309" i="3"/>
  <c r="K309" i="3"/>
  <c r="N309" i="3" s="1"/>
  <c r="L309" i="3"/>
  <c r="X309" i="3" s="1"/>
  <c r="J310" i="3"/>
  <c r="M309" i="3"/>
  <c r="AE309" i="3"/>
  <c r="I309" i="3"/>
  <c r="U307" i="3"/>
  <c r="AG308" i="3"/>
  <c r="AH309" i="2"/>
  <c r="O307" i="3"/>
  <c r="Z235" i="2"/>
  <c r="P309" i="3"/>
  <c r="R309" i="3" s="1"/>
  <c r="U308" i="3" s="1"/>
  <c r="Y308" i="3"/>
  <c r="AG309" i="2"/>
  <c r="O309" i="3" l="1"/>
  <c r="O310" i="2"/>
  <c r="V310" i="2"/>
  <c r="AB236" i="2"/>
  <c r="AD237" i="2"/>
  <c r="AE310" i="3"/>
  <c r="AF310" i="3"/>
  <c r="K310" i="3"/>
  <c r="L310" i="3"/>
  <c r="X310" i="3" s="1"/>
  <c r="J311" i="3"/>
  <c r="M310" i="3"/>
  <c r="I310" i="3"/>
  <c r="AH309" i="3"/>
  <c r="Q307" i="3"/>
  <c r="AA307" i="3"/>
  <c r="V309" i="3"/>
  <c r="V310" i="3" s="1"/>
  <c r="U310" i="2"/>
  <c r="U309" i="2"/>
  <c r="AA309" i="2"/>
  <c r="Q309" i="2"/>
  <c r="AE311" i="2"/>
  <c r="AF311" i="2"/>
  <c r="AH311" i="2" s="1"/>
  <c r="K311" i="2"/>
  <c r="V311" i="2" s="1"/>
  <c r="L311" i="2"/>
  <c r="M311" i="2"/>
  <c r="J312" i="2"/>
  <c r="I311" i="2"/>
  <c r="AG309" i="3"/>
  <c r="AH310" i="2"/>
  <c r="AA308" i="3"/>
  <c r="Q308" i="3"/>
  <c r="Y310" i="2"/>
  <c r="P311" i="2"/>
  <c r="R311" i="2" s="1"/>
  <c r="X311" i="2"/>
  <c r="Z234" i="2"/>
  <c r="N310" i="3"/>
  <c r="Y309" i="3"/>
  <c r="P310" i="3"/>
  <c r="R310" i="3" s="1"/>
  <c r="U309" i="3" s="1"/>
  <c r="AG310" i="2"/>
  <c r="AB235" i="2" l="1"/>
  <c r="AD236" i="2"/>
  <c r="N311" i="2"/>
  <c r="L311" i="3"/>
  <c r="X311" i="3" s="1"/>
  <c r="J312" i="3"/>
  <c r="M311" i="3"/>
  <c r="AE311" i="3"/>
  <c r="AF311" i="3"/>
  <c r="K311" i="3"/>
  <c r="V311" i="3" s="1"/>
  <c r="I311" i="3"/>
  <c r="Q310" i="2"/>
  <c r="AA310" i="2"/>
  <c r="AH310" i="3"/>
  <c r="Q309" i="3"/>
  <c r="AA309" i="3"/>
  <c r="Y310" i="3"/>
  <c r="P311" i="3"/>
  <c r="R311" i="3" s="1"/>
  <c r="U310" i="3" s="1"/>
  <c r="AG310" i="3"/>
  <c r="AG311" i="2"/>
  <c r="O310" i="3"/>
  <c r="M312" i="2"/>
  <c r="AE312" i="2"/>
  <c r="AF312" i="2"/>
  <c r="J313" i="2"/>
  <c r="K312" i="2"/>
  <c r="V312" i="2" s="1"/>
  <c r="L312" i="2"/>
  <c r="X312" i="2" s="1"/>
  <c r="I312" i="2"/>
  <c r="N312" i="2"/>
  <c r="Y311" i="2"/>
  <c r="P312" i="2"/>
  <c r="R312" i="2" s="1"/>
  <c r="Z233" i="2"/>
  <c r="N311" i="3" l="1"/>
  <c r="O311" i="3" s="1"/>
  <c r="Y311" i="3"/>
  <c r="P312" i="3"/>
  <c r="R312" i="3" s="1"/>
  <c r="U311" i="3" s="1"/>
  <c r="O311" i="2"/>
  <c r="Q310" i="3"/>
  <c r="AA310" i="3"/>
  <c r="K313" i="2"/>
  <c r="V313" i="2" s="1"/>
  <c r="L313" i="2"/>
  <c r="X313" i="2" s="1"/>
  <c r="J314" i="2"/>
  <c r="M313" i="2"/>
  <c r="AE313" i="2"/>
  <c r="AF313" i="2"/>
  <c r="I313" i="2"/>
  <c r="O312" i="2"/>
  <c r="K312" i="3"/>
  <c r="L312" i="3"/>
  <c r="X312" i="3" s="1"/>
  <c r="J313" i="3"/>
  <c r="M312" i="3"/>
  <c r="AE312" i="3"/>
  <c r="AF312" i="3"/>
  <c r="I312" i="3"/>
  <c r="AH312" i="2"/>
  <c r="AB234" i="2"/>
  <c r="AD235" i="2"/>
  <c r="Z232" i="2"/>
  <c r="AG312" i="2"/>
  <c r="AH311" i="3"/>
  <c r="U312" i="2"/>
  <c r="Y312" i="2"/>
  <c r="P313" i="2"/>
  <c r="R313" i="2" s="1"/>
  <c r="U311" i="2"/>
  <c r="AG311" i="3"/>
  <c r="N312" i="3" l="1"/>
  <c r="O312" i="3"/>
  <c r="Y313" i="2"/>
  <c r="P314" i="2"/>
  <c r="R314" i="2" s="1"/>
  <c r="X314" i="2"/>
  <c r="AF313" i="3"/>
  <c r="K313" i="3"/>
  <c r="N313" i="3" s="1"/>
  <c r="L313" i="3"/>
  <c r="X313" i="3" s="1"/>
  <c r="J314" i="3"/>
  <c r="M313" i="3"/>
  <c r="AE313" i="3"/>
  <c r="AG313" i="3" s="1"/>
  <c r="I313" i="3"/>
  <c r="K314" i="2"/>
  <c r="N314" i="2" s="1"/>
  <c r="M314" i="2"/>
  <c r="L314" i="2"/>
  <c r="AE314" i="2"/>
  <c r="AF314" i="2"/>
  <c r="AH314" i="2" s="1"/>
  <c r="J315" i="2"/>
  <c r="I314" i="2"/>
  <c r="AB233" i="2"/>
  <c r="AD234" i="2"/>
  <c r="Q312" i="2"/>
  <c r="Q311" i="3"/>
  <c r="AA311" i="3"/>
  <c r="Q311" i="2"/>
  <c r="AA311" i="2"/>
  <c r="AA312" i="2" s="1"/>
  <c r="AH312" i="3"/>
  <c r="V312" i="3"/>
  <c r="N313" i="2"/>
  <c r="AG312" i="3"/>
  <c r="AH313" i="2"/>
  <c r="Z231" i="2"/>
  <c r="P313" i="3"/>
  <c r="R313" i="3" s="1"/>
  <c r="Y312" i="3"/>
  <c r="AG313" i="2"/>
  <c r="V313" i="3" l="1"/>
  <c r="AH313" i="3"/>
  <c r="O314" i="2"/>
  <c r="Y314" i="2"/>
  <c r="P315" i="2"/>
  <c r="R315" i="2" s="1"/>
  <c r="V315" i="2"/>
  <c r="N315" i="2"/>
  <c r="V314" i="2"/>
  <c r="O313" i="3"/>
  <c r="Z230" i="2"/>
  <c r="Y313" i="3"/>
  <c r="P314" i="3"/>
  <c r="R314" i="3" s="1"/>
  <c r="U313" i="3" s="1"/>
  <c r="O313" i="2"/>
  <c r="AE314" i="3"/>
  <c r="AF314" i="3"/>
  <c r="K314" i="3"/>
  <c r="V314" i="3" s="1"/>
  <c r="L314" i="3"/>
  <c r="X314" i="3" s="1"/>
  <c r="J315" i="3"/>
  <c r="M314" i="3"/>
  <c r="I314" i="3"/>
  <c r="AB232" i="2"/>
  <c r="AD233" i="2"/>
  <c r="AE315" i="2"/>
  <c r="AF315" i="2"/>
  <c r="K315" i="2"/>
  <c r="J316" i="2"/>
  <c r="L315" i="2"/>
  <c r="X315" i="2" s="1"/>
  <c r="M315" i="2"/>
  <c r="I315" i="2"/>
  <c r="AG314" i="2"/>
  <c r="AA312" i="3"/>
  <c r="Q312" i="3"/>
  <c r="U312" i="3"/>
  <c r="U313" i="2"/>
  <c r="N314" i="3" l="1"/>
  <c r="AH314" i="3"/>
  <c r="AG314" i="3"/>
  <c r="O315" i="2"/>
  <c r="U315" i="2"/>
  <c r="Y315" i="2"/>
  <c r="P316" i="2"/>
  <c r="R316" i="2" s="1"/>
  <c r="Y314" i="3"/>
  <c r="P315" i="3"/>
  <c r="R315" i="3" s="1"/>
  <c r="AB231" i="2"/>
  <c r="AD232" i="2"/>
  <c r="AA313" i="2"/>
  <c r="Q313" i="2"/>
  <c r="M316" i="2"/>
  <c r="AE316" i="2"/>
  <c r="K316" i="2"/>
  <c r="N316" i="2" s="1"/>
  <c r="L316" i="2"/>
  <c r="X316" i="2" s="1"/>
  <c r="AF316" i="2"/>
  <c r="J317" i="2"/>
  <c r="I316" i="2"/>
  <c r="L315" i="3"/>
  <c r="X315" i="3" s="1"/>
  <c r="J316" i="3"/>
  <c r="M315" i="3"/>
  <c r="AE315" i="3"/>
  <c r="AF315" i="3"/>
  <c r="K315" i="3"/>
  <c r="N315" i="3" s="1"/>
  <c r="I315" i="3"/>
  <c r="Q313" i="3"/>
  <c r="AA313" i="3"/>
  <c r="O314" i="3"/>
  <c r="Z229" i="2"/>
  <c r="Q314" i="2"/>
  <c r="AA314" i="2"/>
  <c r="U314" i="2"/>
  <c r="AH315" i="2"/>
  <c r="AG315" i="2"/>
  <c r="AG315" i="3" l="1"/>
  <c r="AH315" i="3"/>
  <c r="O315" i="3"/>
  <c r="O316" i="2"/>
  <c r="V316" i="2"/>
  <c r="K316" i="3"/>
  <c r="N316" i="3" s="1"/>
  <c r="L316" i="3"/>
  <c r="X316" i="3" s="1"/>
  <c r="J317" i="3"/>
  <c r="M316" i="3"/>
  <c r="AE316" i="3"/>
  <c r="AF316" i="3"/>
  <c r="I316" i="3"/>
  <c r="AB230" i="2"/>
  <c r="AD231" i="2"/>
  <c r="AG316" i="2"/>
  <c r="Z228" i="2"/>
  <c r="Y316" i="2"/>
  <c r="P317" i="2"/>
  <c r="R317" i="2" s="1"/>
  <c r="V317" i="2"/>
  <c r="X317" i="2"/>
  <c r="U314" i="3"/>
  <c r="V315" i="3"/>
  <c r="K317" i="2"/>
  <c r="N317" i="2" s="1"/>
  <c r="L317" i="2"/>
  <c r="J318" i="2"/>
  <c r="M317" i="2"/>
  <c r="AE317" i="2"/>
  <c r="AG317" i="2" s="1"/>
  <c r="AF317" i="2"/>
  <c r="AH317" i="2" s="1"/>
  <c r="I317" i="2"/>
  <c r="Q315" i="2"/>
  <c r="AA315" i="2"/>
  <c r="Y315" i="3"/>
  <c r="P316" i="3"/>
  <c r="R316" i="3" s="1"/>
  <c r="U315" i="3" s="1"/>
  <c r="Q314" i="3"/>
  <c r="AA314" i="3"/>
  <c r="AH316" i="2"/>
  <c r="O317" i="2" l="1"/>
  <c r="O316" i="3"/>
  <c r="AF317" i="3"/>
  <c r="AH317" i="3" s="1"/>
  <c r="K317" i="3"/>
  <c r="N317" i="3" s="1"/>
  <c r="L317" i="3"/>
  <c r="X317" i="3" s="1"/>
  <c r="J318" i="3"/>
  <c r="M317" i="3"/>
  <c r="AE317" i="3"/>
  <c r="I317" i="3"/>
  <c r="V316" i="3"/>
  <c r="AB229" i="2"/>
  <c r="AD230" i="2"/>
  <c r="Q316" i="2"/>
  <c r="AA316" i="2"/>
  <c r="U317" i="2"/>
  <c r="AH316" i="3"/>
  <c r="K318" i="2"/>
  <c r="V318" i="2" s="1"/>
  <c r="M318" i="2"/>
  <c r="J319" i="2"/>
  <c r="L318" i="2"/>
  <c r="AE318" i="2"/>
  <c r="AF318" i="2"/>
  <c r="AH318" i="2" s="1"/>
  <c r="I318" i="2"/>
  <c r="Z227" i="2"/>
  <c r="AG316" i="3"/>
  <c r="Q315" i="3"/>
  <c r="AA315" i="3"/>
  <c r="X318" i="2"/>
  <c r="N318" i="2"/>
  <c r="Y317" i="2"/>
  <c r="P318" i="2"/>
  <c r="R318" i="2" s="1"/>
  <c r="U316" i="2"/>
  <c r="P317" i="3"/>
  <c r="R317" i="3" s="1"/>
  <c r="Y316" i="3"/>
  <c r="O317" i="3" l="1"/>
  <c r="O318" i="2"/>
  <c r="AE319" i="2"/>
  <c r="AF319" i="2"/>
  <c r="K319" i="2"/>
  <c r="V319" i="2" s="1"/>
  <c r="L319" i="2"/>
  <c r="X319" i="2" s="1"/>
  <c r="M319" i="2"/>
  <c r="J320" i="2"/>
  <c r="I319" i="2"/>
  <c r="V317" i="3"/>
  <c r="Z226" i="2"/>
  <c r="AA316" i="3"/>
  <c r="Q316" i="3"/>
  <c r="AG317" i="3"/>
  <c r="Y318" i="2"/>
  <c r="P319" i="2"/>
  <c r="R319" i="2" s="1"/>
  <c r="AB228" i="2"/>
  <c r="AD229" i="2"/>
  <c r="AG318" i="2"/>
  <c r="Y317" i="3"/>
  <c r="P318" i="3"/>
  <c r="R318" i="3" s="1"/>
  <c r="U316" i="3"/>
  <c r="AE318" i="3"/>
  <c r="AF318" i="3"/>
  <c r="K318" i="3"/>
  <c r="L318" i="3"/>
  <c r="X318" i="3" s="1"/>
  <c r="J319" i="3"/>
  <c r="M318" i="3"/>
  <c r="I318" i="3"/>
  <c r="AA317" i="2"/>
  <c r="Q317" i="2"/>
  <c r="AH318" i="3" l="1"/>
  <c r="V318" i="3"/>
  <c r="N318" i="3"/>
  <c r="N319" i="2"/>
  <c r="AG319" i="2"/>
  <c r="Q318" i="2"/>
  <c r="AA318" i="2"/>
  <c r="AG318" i="3"/>
  <c r="Z225" i="2"/>
  <c r="U317" i="3"/>
  <c r="Y318" i="3"/>
  <c r="P319" i="3"/>
  <c r="R319" i="3" s="1"/>
  <c r="L319" i="3"/>
  <c r="X319" i="3" s="1"/>
  <c r="J320" i="3"/>
  <c r="M319" i="3"/>
  <c r="AE319" i="3"/>
  <c r="AF319" i="3"/>
  <c r="K319" i="3"/>
  <c r="V319" i="3" s="1"/>
  <c r="I319" i="3"/>
  <c r="AB227" i="2"/>
  <c r="AD228" i="2"/>
  <c r="M320" i="2"/>
  <c r="AE320" i="2"/>
  <c r="AG320" i="2" s="1"/>
  <c r="AF320" i="2"/>
  <c r="AH320" i="2" s="1"/>
  <c r="J321" i="2"/>
  <c r="K320" i="2"/>
  <c r="L320" i="2"/>
  <c r="I320" i="2"/>
  <c r="Q317" i="3"/>
  <c r="AA317" i="3"/>
  <c r="AH319" i="2"/>
  <c r="U318" i="2"/>
  <c r="N320" i="2"/>
  <c r="V320" i="2"/>
  <c r="Y319" i="2"/>
  <c r="P320" i="2"/>
  <c r="R320" i="2" s="1"/>
  <c r="X320" i="2"/>
  <c r="N319" i="3" l="1"/>
  <c r="AG319" i="3"/>
  <c r="O319" i="3"/>
  <c r="N320" i="3"/>
  <c r="Y319" i="3"/>
  <c r="P320" i="3"/>
  <c r="R320" i="3" s="1"/>
  <c r="K320" i="3"/>
  <c r="V320" i="3" s="1"/>
  <c r="L320" i="3"/>
  <c r="X320" i="3" s="1"/>
  <c r="J321" i="3"/>
  <c r="M320" i="3"/>
  <c r="AE320" i="3"/>
  <c r="AF320" i="3"/>
  <c r="I320" i="3"/>
  <c r="Z224" i="2"/>
  <c r="O319" i="2"/>
  <c r="O318" i="3"/>
  <c r="AB226" i="2"/>
  <c r="AD227" i="2"/>
  <c r="U318" i="3"/>
  <c r="U319" i="2"/>
  <c r="Y320" i="2"/>
  <c r="V321" i="2"/>
  <c r="X321" i="2"/>
  <c r="N321" i="2"/>
  <c r="P321" i="2"/>
  <c r="R321" i="2" s="1"/>
  <c r="O320" i="2"/>
  <c r="K321" i="2"/>
  <c r="L321" i="2"/>
  <c r="J322" i="2"/>
  <c r="M321" i="2"/>
  <c r="AE321" i="2"/>
  <c r="AG321" i="2" s="1"/>
  <c r="AF321" i="2"/>
  <c r="AH321" i="2" s="1"/>
  <c r="I321" i="2"/>
  <c r="AH319" i="3"/>
  <c r="AH320" i="3" l="1"/>
  <c r="AG320" i="3"/>
  <c r="Z223" i="2"/>
  <c r="AB225" i="2"/>
  <c r="AD226" i="2"/>
  <c r="Y321" i="2"/>
  <c r="P322" i="2"/>
  <c r="R322" i="2" s="1"/>
  <c r="Q318" i="3"/>
  <c r="AA318" i="3"/>
  <c r="K322" i="2"/>
  <c r="N322" i="2" s="1"/>
  <c r="M322" i="2"/>
  <c r="L322" i="2"/>
  <c r="X322" i="2" s="1"/>
  <c r="AE322" i="2"/>
  <c r="AF322" i="2"/>
  <c r="J323" i="2"/>
  <c r="I322" i="2"/>
  <c r="P321" i="3"/>
  <c r="R321" i="3" s="1"/>
  <c r="Y320" i="3"/>
  <c r="O320" i="3"/>
  <c r="U320" i="2"/>
  <c r="AF321" i="3"/>
  <c r="K321" i="3"/>
  <c r="N321" i="3" s="1"/>
  <c r="L321" i="3"/>
  <c r="X321" i="3" s="1"/>
  <c r="J322" i="3"/>
  <c r="M321" i="3"/>
  <c r="AE321" i="3"/>
  <c r="I321" i="3"/>
  <c r="Q319" i="3"/>
  <c r="AA319" i="3"/>
  <c r="O321" i="2"/>
  <c r="Q320" i="2"/>
  <c r="AA320" i="2"/>
  <c r="Q319" i="2"/>
  <c r="AA319" i="2"/>
  <c r="U319" i="3"/>
  <c r="AH321" i="3" l="1"/>
  <c r="O321" i="3"/>
  <c r="O322" i="2"/>
  <c r="V322" i="2"/>
  <c r="V323" i="2" s="1"/>
  <c r="Y322" i="2"/>
  <c r="P323" i="2"/>
  <c r="R323" i="2" s="1"/>
  <c r="AG321" i="3"/>
  <c r="Y321" i="3"/>
  <c r="P322" i="3"/>
  <c r="R322" i="3" s="1"/>
  <c r="U321" i="3" s="1"/>
  <c r="AE323" i="2"/>
  <c r="AF323" i="2"/>
  <c r="K323" i="2"/>
  <c r="N323" i="2" s="1"/>
  <c r="J324" i="2"/>
  <c r="L323" i="2"/>
  <c r="X323" i="2" s="1"/>
  <c r="M323" i="2"/>
  <c r="I323" i="2"/>
  <c r="AB224" i="2"/>
  <c r="AD225" i="2"/>
  <c r="AA320" i="3"/>
  <c r="Q320" i="3"/>
  <c r="AA321" i="2"/>
  <c r="Q321" i="2"/>
  <c r="AE322" i="3"/>
  <c r="AF322" i="3"/>
  <c r="K322" i="3"/>
  <c r="N322" i="3" s="1"/>
  <c r="L322" i="3"/>
  <c r="X322" i="3" s="1"/>
  <c r="J323" i="3"/>
  <c r="M322" i="3"/>
  <c r="I322" i="3"/>
  <c r="V321" i="3"/>
  <c r="AH322" i="2"/>
  <c r="Z222" i="2"/>
  <c r="U320" i="3"/>
  <c r="U321" i="2"/>
  <c r="AG322" i="2"/>
  <c r="O323" i="2" l="1"/>
  <c r="O322" i="3"/>
  <c r="Y323" i="2"/>
  <c r="P324" i="2"/>
  <c r="R324" i="2" s="1"/>
  <c r="U323" i="2"/>
  <c r="V322" i="3"/>
  <c r="M324" i="2"/>
  <c r="AE324" i="2"/>
  <c r="K324" i="2"/>
  <c r="N324" i="2" s="1"/>
  <c r="L324" i="2"/>
  <c r="X324" i="2" s="1"/>
  <c r="AF324" i="2"/>
  <c r="J325" i="2"/>
  <c r="I324" i="2"/>
  <c r="L323" i="3"/>
  <c r="X323" i="3" s="1"/>
  <c r="J324" i="3"/>
  <c r="M323" i="3"/>
  <c r="AE323" i="3"/>
  <c r="AF323" i="3"/>
  <c r="K323" i="3"/>
  <c r="N323" i="3" s="1"/>
  <c r="I323" i="3"/>
  <c r="AH322" i="3"/>
  <c r="AH323" i="2"/>
  <c r="U322" i="2"/>
  <c r="Q322" i="2"/>
  <c r="AA322" i="2"/>
  <c r="Z221" i="2"/>
  <c r="AG323" i="2"/>
  <c r="AG322" i="3"/>
  <c r="AB223" i="2"/>
  <c r="AD224" i="2"/>
  <c r="Q321" i="3"/>
  <c r="AA321" i="3"/>
  <c r="Y322" i="3"/>
  <c r="P323" i="3"/>
  <c r="R323" i="3" s="1"/>
  <c r="AH323" i="3" l="1"/>
  <c r="O324" i="2"/>
  <c r="O323" i="3"/>
  <c r="AH324" i="2"/>
  <c r="V324" i="2"/>
  <c r="AG324" i="2"/>
  <c r="AG323" i="3"/>
  <c r="Y324" i="2"/>
  <c r="P325" i="2"/>
  <c r="R325" i="2" s="1"/>
  <c r="Q322" i="3"/>
  <c r="AA322" i="3"/>
  <c r="V323" i="3"/>
  <c r="AB222" i="2"/>
  <c r="AD223" i="2"/>
  <c r="Y323" i="3"/>
  <c r="P324" i="3"/>
  <c r="R324" i="3" s="1"/>
  <c r="K324" i="3"/>
  <c r="N324" i="3" s="1"/>
  <c r="L324" i="3"/>
  <c r="X324" i="3" s="1"/>
  <c r="J325" i="3"/>
  <c r="M324" i="3"/>
  <c r="AE324" i="3"/>
  <c r="AF324" i="3"/>
  <c r="I324" i="3"/>
  <c r="U322" i="3"/>
  <c r="Z220" i="2"/>
  <c r="K325" i="2"/>
  <c r="N325" i="2" s="1"/>
  <c r="L325" i="2"/>
  <c r="X325" i="2" s="1"/>
  <c r="J326" i="2"/>
  <c r="M325" i="2"/>
  <c r="AE325" i="2"/>
  <c r="AF325" i="2"/>
  <c r="I325" i="2"/>
  <c r="U324" i="2"/>
  <c r="Q323" i="2"/>
  <c r="AA323" i="2"/>
  <c r="V324" i="3" l="1"/>
  <c r="AG324" i="3"/>
  <c r="O325" i="2"/>
  <c r="P325" i="3"/>
  <c r="R325" i="3" s="1"/>
  <c r="U324" i="3" s="1"/>
  <c r="Y324" i="3"/>
  <c r="O324" i="3"/>
  <c r="AB221" i="2"/>
  <c r="AD222" i="2"/>
  <c r="AF325" i="3"/>
  <c r="K325" i="3"/>
  <c r="V325" i="3" s="1"/>
  <c r="L325" i="3"/>
  <c r="X325" i="3" s="1"/>
  <c r="J326" i="3"/>
  <c r="M325" i="3"/>
  <c r="AE325" i="3"/>
  <c r="I325" i="3"/>
  <c r="Q323" i="3"/>
  <c r="AA323" i="3"/>
  <c r="AH325" i="2"/>
  <c r="K326" i="2"/>
  <c r="M326" i="2"/>
  <c r="J327" i="2"/>
  <c r="L326" i="2"/>
  <c r="X326" i="2" s="1"/>
  <c r="AE326" i="2"/>
  <c r="AG326" i="2" s="1"/>
  <c r="AF326" i="2"/>
  <c r="AH326" i="2" s="1"/>
  <c r="I326" i="2"/>
  <c r="AG325" i="2"/>
  <c r="Q324" i="2"/>
  <c r="AA324" i="2"/>
  <c r="V325" i="2"/>
  <c r="N326" i="2"/>
  <c r="P326" i="2"/>
  <c r="R326" i="2" s="1"/>
  <c r="Y325" i="2"/>
  <c r="AH324" i="3"/>
  <c r="U323" i="3"/>
  <c r="AE326" i="3" l="1"/>
  <c r="AF326" i="3"/>
  <c r="K326" i="3"/>
  <c r="L326" i="3"/>
  <c r="X326" i="3" s="1"/>
  <c r="J327" i="3"/>
  <c r="M326" i="3"/>
  <c r="I326" i="3"/>
  <c r="N325" i="3"/>
  <c r="O326" i="2"/>
  <c r="V326" i="2"/>
  <c r="AE327" i="2"/>
  <c r="AF327" i="2"/>
  <c r="AH327" i="2" s="1"/>
  <c r="K327" i="2"/>
  <c r="N327" i="2" s="1"/>
  <c r="L327" i="2"/>
  <c r="M327" i="2"/>
  <c r="J328" i="2"/>
  <c r="I327" i="2"/>
  <c r="AB220" i="2"/>
  <c r="AD220" i="2" s="1"/>
  <c r="AD221" i="2"/>
  <c r="U326" i="2"/>
  <c r="AH325" i="3"/>
  <c r="Y326" i="2"/>
  <c r="P327" i="2"/>
  <c r="R327" i="2" s="1"/>
  <c r="X327" i="2"/>
  <c r="AG325" i="3"/>
  <c r="AA324" i="3"/>
  <c r="Q324" i="3"/>
  <c r="U325" i="2"/>
  <c r="Y325" i="3"/>
  <c r="P326" i="3"/>
  <c r="R326" i="3" s="1"/>
  <c r="AA325" i="2"/>
  <c r="Q325" i="2"/>
  <c r="N326" i="3" l="1"/>
  <c r="V326" i="3"/>
  <c r="O327" i="2"/>
  <c r="L327" i="3"/>
  <c r="X327" i="3" s="1"/>
  <c r="J328" i="3"/>
  <c r="M327" i="3"/>
  <c r="AE327" i="3"/>
  <c r="AG327" i="3" s="1"/>
  <c r="AF327" i="3"/>
  <c r="K327" i="3"/>
  <c r="N327" i="3" s="1"/>
  <c r="I327" i="3"/>
  <c r="Y326" i="3"/>
  <c r="P327" i="3"/>
  <c r="R327" i="3" s="1"/>
  <c r="U326" i="3" s="1"/>
  <c r="V327" i="2"/>
  <c r="Q326" i="2"/>
  <c r="AA326" i="2"/>
  <c r="AH326" i="3"/>
  <c r="AG327" i="2"/>
  <c r="O326" i="3"/>
  <c r="M328" i="2"/>
  <c r="AE328" i="2"/>
  <c r="AF328" i="2"/>
  <c r="J329" i="2"/>
  <c r="K328" i="2"/>
  <c r="N328" i="2" s="1"/>
  <c r="L328" i="2"/>
  <c r="X328" i="2" s="1"/>
  <c r="I328" i="2"/>
  <c r="Y327" i="2"/>
  <c r="P328" i="2"/>
  <c r="R328" i="2" s="1"/>
  <c r="U325" i="3"/>
  <c r="AG326" i="3"/>
  <c r="O325" i="3"/>
  <c r="V327" i="3" l="1"/>
  <c r="O328" i="2"/>
  <c r="O327" i="3"/>
  <c r="Y327" i="3"/>
  <c r="P328" i="3"/>
  <c r="R328" i="3" s="1"/>
  <c r="U327" i="3" s="1"/>
  <c r="AH328" i="2"/>
  <c r="AG328" i="2"/>
  <c r="Y328" i="2"/>
  <c r="X329" i="2"/>
  <c r="P329" i="2"/>
  <c r="R329" i="2" s="1"/>
  <c r="K328" i="3"/>
  <c r="N328" i="3" s="1"/>
  <c r="L328" i="3"/>
  <c r="X328" i="3" s="1"/>
  <c r="J329" i="3"/>
  <c r="M328" i="3"/>
  <c r="AE328" i="3"/>
  <c r="AF328" i="3"/>
  <c r="I328" i="3"/>
  <c r="K329" i="2"/>
  <c r="N329" i="2" s="1"/>
  <c r="L329" i="2"/>
  <c r="J330" i="2"/>
  <c r="M329" i="2"/>
  <c r="AE329" i="2"/>
  <c r="AG329" i="2" s="1"/>
  <c r="AF329" i="2"/>
  <c r="AH329" i="2" s="1"/>
  <c r="I329" i="2"/>
  <c r="Q325" i="3"/>
  <c r="AA325" i="3"/>
  <c r="AA326" i="3" s="1"/>
  <c r="U328" i="2"/>
  <c r="U327" i="2"/>
  <c r="V328" i="2"/>
  <c r="Q326" i="3"/>
  <c r="AH327" i="3"/>
  <c r="Q327" i="2"/>
  <c r="AA327" i="2"/>
  <c r="V328" i="3" l="1"/>
  <c r="AG328" i="3"/>
  <c r="O329" i="2"/>
  <c r="Y329" i="2"/>
  <c r="P330" i="2"/>
  <c r="R330" i="2" s="1"/>
  <c r="V330" i="2"/>
  <c r="X330" i="2"/>
  <c r="V329" i="2"/>
  <c r="P329" i="3"/>
  <c r="R329" i="3" s="1"/>
  <c r="Y328" i="3"/>
  <c r="Q327" i="3"/>
  <c r="AA327" i="3"/>
  <c r="U328" i="3"/>
  <c r="Q328" i="2"/>
  <c r="AA328" i="2"/>
  <c r="O328" i="3"/>
  <c r="AF329" i="3"/>
  <c r="K329" i="3"/>
  <c r="N329" i="3" s="1"/>
  <c r="L329" i="3"/>
  <c r="X329" i="3" s="1"/>
  <c r="J330" i="3"/>
  <c r="M329" i="3"/>
  <c r="AE329" i="3"/>
  <c r="I329" i="3"/>
  <c r="K330" i="2"/>
  <c r="N330" i="2" s="1"/>
  <c r="M330" i="2"/>
  <c r="L330" i="2"/>
  <c r="AE330" i="2"/>
  <c r="AG330" i="2" s="1"/>
  <c r="AF330" i="2"/>
  <c r="AH330" i="2" s="1"/>
  <c r="J331" i="2"/>
  <c r="I330" i="2"/>
  <c r="AH328" i="3"/>
  <c r="O329" i="3" l="1"/>
  <c r="O330" i="2"/>
  <c r="AE331" i="2"/>
  <c r="AF331" i="2"/>
  <c r="AH331" i="2" s="1"/>
  <c r="K331" i="2"/>
  <c r="V331" i="2" s="1"/>
  <c r="J332" i="2"/>
  <c r="L331" i="2"/>
  <c r="M331" i="2"/>
  <c r="I331" i="2"/>
  <c r="U330" i="2"/>
  <c r="V329" i="3"/>
  <c r="Y329" i="3"/>
  <c r="P330" i="3"/>
  <c r="R330" i="3" s="1"/>
  <c r="AE330" i="3"/>
  <c r="AF330" i="3"/>
  <c r="K330" i="3"/>
  <c r="N330" i="3" s="1"/>
  <c r="L330" i="3"/>
  <c r="X330" i="3" s="1"/>
  <c r="J331" i="3"/>
  <c r="M330" i="3"/>
  <c r="I330" i="3"/>
  <c r="AH329" i="3"/>
  <c r="U329" i="2"/>
  <c r="AA328" i="3"/>
  <c r="Q328" i="3"/>
  <c r="Y330" i="2"/>
  <c r="P331" i="2"/>
  <c r="R331" i="2" s="1"/>
  <c r="X331" i="2"/>
  <c r="AG329" i="3"/>
  <c r="AA329" i="2"/>
  <c r="Q329" i="2"/>
  <c r="V330" i="3" l="1"/>
  <c r="O330" i="3"/>
  <c r="L331" i="3"/>
  <c r="X331" i="3" s="1"/>
  <c r="J332" i="3"/>
  <c r="M331" i="3"/>
  <c r="AE331" i="3"/>
  <c r="AF331" i="3"/>
  <c r="K331" i="3"/>
  <c r="N331" i="3" s="1"/>
  <c r="I331" i="3"/>
  <c r="AH330" i="3"/>
  <c r="Q330" i="2"/>
  <c r="AA330" i="2"/>
  <c r="AG330" i="3"/>
  <c r="N331" i="2"/>
  <c r="Y331" i="2"/>
  <c r="P332" i="2"/>
  <c r="R332" i="2" s="1"/>
  <c r="Q329" i="3"/>
  <c r="AA329" i="3"/>
  <c r="AG331" i="2"/>
  <c r="U329" i="3"/>
  <c r="Y330" i="3"/>
  <c r="P331" i="3"/>
  <c r="R331" i="3" s="1"/>
  <c r="U330" i="3" s="1"/>
  <c r="M332" i="2"/>
  <c r="AE332" i="2"/>
  <c r="AG332" i="2" s="1"/>
  <c r="K332" i="2"/>
  <c r="N332" i="2" s="1"/>
  <c r="L332" i="2"/>
  <c r="X332" i="2" s="1"/>
  <c r="AF332" i="2"/>
  <c r="J333" i="2"/>
  <c r="I332" i="2"/>
  <c r="AH331" i="3" l="1"/>
  <c r="V331" i="3"/>
  <c r="AG331" i="3"/>
  <c r="O332" i="2"/>
  <c r="K332" i="3"/>
  <c r="V332" i="3" s="1"/>
  <c r="L332" i="3"/>
  <c r="X332" i="3" s="1"/>
  <c r="J333" i="3"/>
  <c r="M332" i="3"/>
  <c r="AE332" i="3"/>
  <c r="AF332" i="3"/>
  <c r="I332" i="3"/>
  <c r="Y332" i="2"/>
  <c r="N333" i="2"/>
  <c r="P333" i="2"/>
  <c r="R333" i="2" s="1"/>
  <c r="X333" i="2"/>
  <c r="V332" i="2"/>
  <c r="Q330" i="3"/>
  <c r="AA330" i="3"/>
  <c r="O331" i="3"/>
  <c r="U332" i="2"/>
  <c r="U331" i="2"/>
  <c r="K333" i="2"/>
  <c r="L333" i="2"/>
  <c r="J334" i="2"/>
  <c r="M333" i="2"/>
  <c r="AE333" i="2"/>
  <c r="AG333" i="2" s="1"/>
  <c r="AF333" i="2"/>
  <c r="AH333" i="2" s="1"/>
  <c r="I333" i="2"/>
  <c r="Y331" i="3"/>
  <c r="P332" i="3"/>
  <c r="R332" i="3" s="1"/>
  <c r="U331" i="3" s="1"/>
  <c r="AH332" i="2"/>
  <c r="O331" i="2"/>
  <c r="AH332" i="3" l="1"/>
  <c r="AG332" i="3"/>
  <c r="N332" i="3"/>
  <c r="Q331" i="2"/>
  <c r="AA331" i="2"/>
  <c r="Q331" i="3"/>
  <c r="AA331" i="3"/>
  <c r="V333" i="2"/>
  <c r="AF333" i="3"/>
  <c r="K333" i="3"/>
  <c r="V333" i="3" s="1"/>
  <c r="L333" i="3"/>
  <c r="X333" i="3" s="1"/>
  <c r="J334" i="3"/>
  <c r="M333" i="3"/>
  <c r="AE333" i="3"/>
  <c r="I333" i="3"/>
  <c r="O332" i="3"/>
  <c r="N334" i="2"/>
  <c r="Y333" i="2"/>
  <c r="P334" i="2"/>
  <c r="R334" i="2" s="1"/>
  <c r="Q332" i="2"/>
  <c r="AA332" i="2"/>
  <c r="P333" i="3"/>
  <c r="R333" i="3" s="1"/>
  <c r="Y332" i="3"/>
  <c r="K334" i="2"/>
  <c r="V334" i="2" s="1"/>
  <c r="M334" i="2"/>
  <c r="J335" i="2"/>
  <c r="L334" i="2"/>
  <c r="X334" i="2" s="1"/>
  <c r="AE334" i="2"/>
  <c r="AG334" i="2" s="1"/>
  <c r="AF334" i="2"/>
  <c r="I334" i="2"/>
  <c r="O333" i="2"/>
  <c r="N333" i="3" l="1"/>
  <c r="O333" i="3" s="1"/>
  <c r="AG333" i="3"/>
  <c r="AE335" i="2"/>
  <c r="AF335" i="2"/>
  <c r="K335" i="2"/>
  <c r="N335" i="2" s="1"/>
  <c r="L335" i="2"/>
  <c r="X335" i="2" s="1"/>
  <c r="M335" i="2"/>
  <c r="J336" i="2"/>
  <c r="I335" i="2"/>
  <c r="U334" i="2"/>
  <c r="AE334" i="3"/>
  <c r="AF334" i="3"/>
  <c r="K334" i="3"/>
  <c r="N334" i="3" s="1"/>
  <c r="L334" i="3"/>
  <c r="X334" i="3" s="1"/>
  <c r="J335" i="3"/>
  <c r="M334" i="3"/>
  <c r="I334" i="3"/>
  <c r="Y333" i="3"/>
  <c r="P334" i="3"/>
  <c r="R334" i="3" s="1"/>
  <c r="AH333" i="3"/>
  <c r="Y334" i="2"/>
  <c r="P335" i="2"/>
  <c r="R335" i="2" s="1"/>
  <c r="U333" i="2"/>
  <c r="O334" i="2"/>
  <c r="AA333" i="2"/>
  <c r="Q333" i="2"/>
  <c r="AA332" i="3"/>
  <c r="Q332" i="3"/>
  <c r="AH334" i="2"/>
  <c r="U332" i="3"/>
  <c r="O334" i="3" l="1"/>
  <c r="O335" i="2"/>
  <c r="V336" i="2"/>
  <c r="Y335" i="2"/>
  <c r="P336" i="2"/>
  <c r="R336" i="2" s="1"/>
  <c r="L335" i="3"/>
  <c r="X335" i="3" s="1"/>
  <c r="J336" i="3"/>
  <c r="M335" i="3"/>
  <c r="AE335" i="3"/>
  <c r="AF335" i="3"/>
  <c r="K335" i="3"/>
  <c r="N335" i="3" s="1"/>
  <c r="I335" i="3"/>
  <c r="AG334" i="3"/>
  <c r="V335" i="2"/>
  <c r="U333" i="3"/>
  <c r="AH335" i="2"/>
  <c r="V334" i="3"/>
  <c r="Q333" i="3"/>
  <c r="AA333" i="3"/>
  <c r="AH334" i="3"/>
  <c r="AG335" i="2"/>
  <c r="U335" i="2"/>
  <c r="Q334" i="2"/>
  <c r="AA334" i="2"/>
  <c r="Y334" i="3"/>
  <c r="P335" i="3"/>
  <c r="R335" i="3" s="1"/>
  <c r="M336" i="2"/>
  <c r="AE336" i="2"/>
  <c r="AF336" i="2"/>
  <c r="J337" i="2"/>
  <c r="K336" i="2"/>
  <c r="N336" i="2" s="1"/>
  <c r="L336" i="2"/>
  <c r="X336" i="2" s="1"/>
  <c r="I336" i="2"/>
  <c r="AH335" i="3" l="1"/>
  <c r="V335" i="3"/>
  <c r="O335" i="3"/>
  <c r="O336" i="2"/>
  <c r="U336" i="2"/>
  <c r="AG335" i="3"/>
  <c r="Y335" i="3"/>
  <c r="P336" i="3"/>
  <c r="R336" i="3" s="1"/>
  <c r="U335" i="3" s="1"/>
  <c r="AH336" i="2"/>
  <c r="K336" i="3"/>
  <c r="N336" i="3" s="1"/>
  <c r="L336" i="3"/>
  <c r="X336" i="3" s="1"/>
  <c r="J337" i="3"/>
  <c r="M336" i="3"/>
  <c r="AE336" i="3"/>
  <c r="AF336" i="3"/>
  <c r="I336" i="3"/>
  <c r="Q335" i="2"/>
  <c r="AA335" i="2"/>
  <c r="Q334" i="3"/>
  <c r="AA334" i="3"/>
  <c r="K337" i="2"/>
  <c r="V337" i="2" s="1"/>
  <c r="L337" i="2"/>
  <c r="X337" i="2" s="1"/>
  <c r="J338" i="2"/>
  <c r="M337" i="2"/>
  <c r="AE337" i="2"/>
  <c r="AF337" i="2"/>
  <c r="AH337" i="2" s="1"/>
  <c r="I337" i="2"/>
  <c r="AG336" i="2"/>
  <c r="Y336" i="2"/>
  <c r="P337" i="2"/>
  <c r="R337" i="2" s="1"/>
  <c r="U334" i="3"/>
  <c r="AH336" i="3" l="1"/>
  <c r="O336" i="3"/>
  <c r="Q336" i="2"/>
  <c r="AA336" i="2"/>
  <c r="AG336" i="3"/>
  <c r="Y337" i="2"/>
  <c r="P338" i="2"/>
  <c r="R338" i="2" s="1"/>
  <c r="X338" i="2"/>
  <c r="AG337" i="2"/>
  <c r="N337" i="2"/>
  <c r="P337" i="3"/>
  <c r="R337" i="3" s="1"/>
  <c r="U336" i="3" s="1"/>
  <c r="Y336" i="3"/>
  <c r="V336" i="3"/>
  <c r="K338" i="2"/>
  <c r="V338" i="2" s="1"/>
  <c r="M338" i="2"/>
  <c r="L338" i="2"/>
  <c r="AE338" i="2"/>
  <c r="AF338" i="2"/>
  <c r="AH338" i="2" s="1"/>
  <c r="J339" i="2"/>
  <c r="I338" i="2"/>
  <c r="AF337" i="3"/>
  <c r="K337" i="3"/>
  <c r="N337" i="3" s="1"/>
  <c r="L337" i="3"/>
  <c r="X337" i="3" s="1"/>
  <c r="J338" i="3"/>
  <c r="M337" i="3"/>
  <c r="AE337" i="3"/>
  <c r="I337" i="3"/>
  <c r="Q335" i="3"/>
  <c r="AA335" i="3"/>
  <c r="U337" i="2"/>
  <c r="AH337" i="3" l="1"/>
  <c r="V337" i="3"/>
  <c r="O337" i="3"/>
  <c r="AG338" i="2"/>
  <c r="AG337" i="3"/>
  <c r="N338" i="2"/>
  <c r="AA336" i="3"/>
  <c r="Q336" i="3"/>
  <c r="AE339" i="2"/>
  <c r="AF339" i="2"/>
  <c r="AH339" i="2" s="1"/>
  <c r="K339" i="2"/>
  <c r="V339" i="2" s="1"/>
  <c r="J340" i="2"/>
  <c r="L339" i="2"/>
  <c r="M339" i="2"/>
  <c r="I339" i="2"/>
  <c r="Y337" i="3"/>
  <c r="P338" i="3"/>
  <c r="R338" i="3" s="1"/>
  <c r="AE338" i="3"/>
  <c r="AF338" i="3"/>
  <c r="K338" i="3"/>
  <c r="V338" i="3" s="1"/>
  <c r="L338" i="3"/>
  <c r="X338" i="3" s="1"/>
  <c r="J339" i="3"/>
  <c r="M338" i="3"/>
  <c r="I338" i="3"/>
  <c r="Y338" i="2"/>
  <c r="P339" i="2"/>
  <c r="R339" i="2" s="1"/>
  <c r="U338" i="2" s="1"/>
  <c r="X339" i="2"/>
  <c r="O337" i="2"/>
  <c r="O338" i="2" l="1"/>
  <c r="L339" i="3"/>
  <c r="J340" i="3"/>
  <c r="M339" i="3"/>
  <c r="AE339" i="3"/>
  <c r="AF339" i="3"/>
  <c r="AH339" i="3" s="1"/>
  <c r="K339" i="3"/>
  <c r="I339" i="3"/>
  <c r="N338" i="3"/>
  <c r="M340" i="2"/>
  <c r="AE340" i="2"/>
  <c r="K340" i="2"/>
  <c r="N340" i="2" s="1"/>
  <c r="L340" i="2"/>
  <c r="AF340" i="2"/>
  <c r="AH340" i="2" s="1"/>
  <c r="J341" i="2"/>
  <c r="I340" i="2"/>
  <c r="U337" i="3"/>
  <c r="AA337" i="2"/>
  <c r="Q337" i="2"/>
  <c r="AH338" i="3"/>
  <c r="Y339" i="2"/>
  <c r="X340" i="2"/>
  <c r="P340" i="2"/>
  <c r="R340" i="2" s="1"/>
  <c r="Q337" i="3"/>
  <c r="AA337" i="3"/>
  <c r="Y338" i="3"/>
  <c r="P339" i="3"/>
  <c r="R339" i="3" s="1"/>
  <c r="X339" i="3"/>
  <c r="AG339" i="2"/>
  <c r="N339" i="2"/>
  <c r="AG338" i="3"/>
  <c r="N339" i="3" l="1"/>
  <c r="O339" i="3" s="1"/>
  <c r="AD340" i="2"/>
  <c r="O340" i="2"/>
  <c r="AG339" i="3"/>
  <c r="O339" i="2"/>
  <c r="AG340" i="2"/>
  <c r="K340" i="3"/>
  <c r="N340" i="3" s="1"/>
  <c r="L340" i="3"/>
  <c r="X340" i="3" s="1"/>
  <c r="J341" i="3"/>
  <c r="M340" i="3"/>
  <c r="AE340" i="3"/>
  <c r="AF340" i="3"/>
  <c r="I340" i="3"/>
  <c r="Y340" i="2"/>
  <c r="P341" i="2"/>
  <c r="R341" i="2" s="1"/>
  <c r="X341" i="2"/>
  <c r="V339" i="3"/>
  <c r="Y339" i="3" s="1"/>
  <c r="V340" i="2"/>
  <c r="Q338" i="2"/>
  <c r="AA338" i="2"/>
  <c r="P340" i="3"/>
  <c r="R340" i="3" s="1"/>
  <c r="U339" i="3" s="1"/>
  <c r="O338" i="3"/>
  <c r="U338" i="3"/>
  <c r="U339" i="2"/>
  <c r="K341" i="2"/>
  <c r="N341" i="2" s="1"/>
  <c r="L341" i="2"/>
  <c r="J342" i="2"/>
  <c r="M341" i="2"/>
  <c r="AE341" i="2"/>
  <c r="AF341" i="2"/>
  <c r="AH341" i="2" s="1"/>
  <c r="I341" i="2"/>
  <c r="AH340" i="3" l="1"/>
  <c r="AG340" i="3"/>
  <c r="V340" i="3"/>
  <c r="O341" i="2"/>
  <c r="AD341" i="2"/>
  <c r="P341" i="3"/>
  <c r="R341" i="3" s="1"/>
  <c r="U340" i="3" s="1"/>
  <c r="Y340" i="3"/>
  <c r="O340" i="3"/>
  <c r="V341" i="2"/>
  <c r="Q339" i="2"/>
  <c r="AA339" i="2"/>
  <c r="Z339" i="2"/>
  <c r="AB339" i="2"/>
  <c r="Q338" i="3"/>
  <c r="AA338" i="3"/>
  <c r="AA339" i="3" s="1"/>
  <c r="Q340" i="2"/>
  <c r="Z340" i="2"/>
  <c r="AA340" i="2"/>
  <c r="AB340" i="2"/>
  <c r="AG341" i="2"/>
  <c r="K342" i="2"/>
  <c r="M342" i="2"/>
  <c r="J343" i="2"/>
  <c r="L342" i="2"/>
  <c r="AE342" i="2"/>
  <c r="AG342" i="2" s="1"/>
  <c r="AF342" i="2"/>
  <c r="AH342" i="2" s="1"/>
  <c r="I342" i="2"/>
  <c r="U340" i="2"/>
  <c r="Q339" i="3"/>
  <c r="AF341" i="3"/>
  <c r="K341" i="3"/>
  <c r="N341" i="3" s="1"/>
  <c r="L341" i="3"/>
  <c r="X341" i="3" s="1"/>
  <c r="J342" i="3"/>
  <c r="M341" i="3"/>
  <c r="AE341" i="3"/>
  <c r="I341" i="3"/>
  <c r="V342" i="2"/>
  <c r="X342" i="2"/>
  <c r="N342" i="2"/>
  <c r="Y341" i="2"/>
  <c r="P342" i="2"/>
  <c r="R342" i="2" s="1"/>
  <c r="U341" i="2" s="1"/>
  <c r="AH341" i="3" l="1"/>
  <c r="O341" i="3"/>
  <c r="V341" i="3"/>
  <c r="AD342" i="2"/>
  <c r="O342" i="2"/>
  <c r="AB338" i="2"/>
  <c r="AB337" i="2" s="1"/>
  <c r="AB336" i="2" s="1"/>
  <c r="AB335" i="2" s="1"/>
  <c r="AB334" i="2" s="1"/>
  <c r="AB333" i="2" s="1"/>
  <c r="AB332" i="2" s="1"/>
  <c r="AB331" i="2" s="1"/>
  <c r="AB330" i="2" s="1"/>
  <c r="AB329" i="2" s="1"/>
  <c r="AB328" i="2" s="1"/>
  <c r="AB327" i="2" s="1"/>
  <c r="AB326" i="2" s="1"/>
  <c r="AB325" i="2" s="1"/>
  <c r="AB324" i="2" s="1"/>
  <c r="AB323" i="2" s="1"/>
  <c r="AB322" i="2" s="1"/>
  <c r="AB321" i="2" s="1"/>
  <c r="AB320" i="2" s="1"/>
  <c r="AB319" i="2" s="1"/>
  <c r="AB318" i="2" s="1"/>
  <c r="AB317" i="2" s="1"/>
  <c r="AB316" i="2" s="1"/>
  <c r="AB315" i="2" s="1"/>
  <c r="AB314" i="2" s="1"/>
  <c r="AB313" i="2" s="1"/>
  <c r="AB312" i="2" s="1"/>
  <c r="AB311" i="2" s="1"/>
  <c r="AB310" i="2" s="1"/>
  <c r="AB309" i="2" s="1"/>
  <c r="AB308" i="2" s="1"/>
  <c r="AB307" i="2" s="1"/>
  <c r="AB306" i="2" s="1"/>
  <c r="AB305" i="2" s="1"/>
  <c r="AB304" i="2" s="1"/>
  <c r="AB303" i="2" s="1"/>
  <c r="AB302" i="2" s="1"/>
  <c r="AB301" i="2" s="1"/>
  <c r="AB300" i="2" s="1"/>
  <c r="AB299" i="2" s="1"/>
  <c r="AB298" i="2" s="1"/>
  <c r="AB297" i="2" s="1"/>
  <c r="AB296" i="2" s="1"/>
  <c r="AB295" i="2" s="1"/>
  <c r="AB294" i="2" s="1"/>
  <c r="AB293" i="2" s="1"/>
  <c r="AB292" i="2" s="1"/>
  <c r="AB291" i="2" s="1"/>
  <c r="AB290" i="2" s="1"/>
  <c r="AB289" i="2" s="1"/>
  <c r="AB288" i="2" s="1"/>
  <c r="AB287" i="2" s="1"/>
  <c r="AG341" i="3"/>
  <c r="AE343" i="2"/>
  <c r="AG343" i="2" s="1"/>
  <c r="AF343" i="2"/>
  <c r="K343" i="2"/>
  <c r="L343" i="2"/>
  <c r="X343" i="2" s="1"/>
  <c r="M343" i="2"/>
  <c r="J344" i="2"/>
  <c r="I343" i="2"/>
  <c r="Y342" i="2"/>
  <c r="P343" i="2"/>
  <c r="R343" i="2" s="1"/>
  <c r="N343" i="2"/>
  <c r="V343" i="2"/>
  <c r="Z338" i="2"/>
  <c r="AD339" i="2"/>
  <c r="Y341" i="3"/>
  <c r="P342" i="3"/>
  <c r="R342" i="3" s="1"/>
  <c r="U341" i="3" s="1"/>
  <c r="U342" i="2"/>
  <c r="AE342" i="3"/>
  <c r="AF342" i="3"/>
  <c r="K342" i="3"/>
  <c r="L342" i="3"/>
  <c r="X342" i="3" s="1"/>
  <c r="J343" i="3"/>
  <c r="M342" i="3"/>
  <c r="I342" i="3"/>
  <c r="AA340" i="3"/>
  <c r="Q340" i="3"/>
  <c r="AA341" i="2"/>
  <c r="AB341" i="2"/>
  <c r="Q341" i="2"/>
  <c r="Z341" i="2"/>
  <c r="V342" i="3" l="1"/>
  <c r="N342" i="3"/>
  <c r="AD338" i="2"/>
  <c r="Z337" i="2"/>
  <c r="M344" i="2"/>
  <c r="AE344" i="2"/>
  <c r="AF344" i="2"/>
  <c r="AH344" i="2" s="1"/>
  <c r="J345" i="2"/>
  <c r="K344" i="2"/>
  <c r="V344" i="2" s="1"/>
  <c r="L344" i="2"/>
  <c r="I344" i="2"/>
  <c r="Q342" i="2"/>
  <c r="Z342" i="2"/>
  <c r="AA342" i="2"/>
  <c r="AB342" i="2"/>
  <c r="AG342" i="3"/>
  <c r="Y343" i="2"/>
  <c r="P344" i="2"/>
  <c r="R344" i="2" s="1"/>
  <c r="X344" i="2"/>
  <c r="Y342" i="3"/>
  <c r="P343" i="3"/>
  <c r="R343" i="3" s="1"/>
  <c r="Q341" i="3"/>
  <c r="AA341" i="3"/>
  <c r="AH342" i="3"/>
  <c r="O343" i="2"/>
  <c r="AD343" i="2"/>
  <c r="L343" i="3"/>
  <c r="X343" i="3" s="1"/>
  <c r="J344" i="3"/>
  <c r="M343" i="3"/>
  <c r="AE343" i="3"/>
  <c r="AF343" i="3"/>
  <c r="K343" i="3"/>
  <c r="V343" i="3" s="1"/>
  <c r="I343" i="3"/>
  <c r="AH343" i="2"/>
  <c r="AH343" i="3" l="1"/>
  <c r="N343" i="3"/>
  <c r="Y344" i="2"/>
  <c r="X345" i="2"/>
  <c r="P345" i="2"/>
  <c r="R345" i="2" s="1"/>
  <c r="K345" i="2"/>
  <c r="V345" i="2" s="1"/>
  <c r="L345" i="2"/>
  <c r="J346" i="2"/>
  <c r="M345" i="2"/>
  <c r="AE345" i="2"/>
  <c r="AF345" i="2"/>
  <c r="AH345" i="2" s="1"/>
  <c r="I345" i="2"/>
  <c r="AG344" i="2"/>
  <c r="U344" i="2"/>
  <c r="Z336" i="2"/>
  <c r="AD337" i="2"/>
  <c r="Y343" i="3"/>
  <c r="P344" i="3"/>
  <c r="R344" i="3" s="1"/>
  <c r="K344" i="3"/>
  <c r="V344" i="3" s="1"/>
  <c r="L344" i="3"/>
  <c r="X344" i="3" s="1"/>
  <c r="J345" i="3"/>
  <c r="M344" i="3"/>
  <c r="AE344" i="3"/>
  <c r="AF344" i="3"/>
  <c r="I344" i="3"/>
  <c r="U342" i="3"/>
  <c r="Q343" i="2"/>
  <c r="AA343" i="2"/>
  <c r="Z343" i="2"/>
  <c r="AB343" i="2"/>
  <c r="N344" i="2"/>
  <c r="AG343" i="3"/>
  <c r="U343" i="2"/>
  <c r="O342" i="3"/>
  <c r="AH344" i="3" l="1"/>
  <c r="N345" i="2"/>
  <c r="U345" i="2"/>
  <c r="AG345" i="2"/>
  <c r="P345" i="3"/>
  <c r="R345" i="3" s="1"/>
  <c r="Y344" i="3"/>
  <c r="N344" i="3"/>
  <c r="AD344" i="2"/>
  <c r="O344" i="2"/>
  <c r="V346" i="2"/>
  <c r="Y345" i="2"/>
  <c r="N346" i="2"/>
  <c r="P346" i="2"/>
  <c r="R346" i="2" s="1"/>
  <c r="AF345" i="3"/>
  <c r="K345" i="3"/>
  <c r="N345" i="3" s="1"/>
  <c r="L345" i="3"/>
  <c r="X345" i="3" s="1"/>
  <c r="J346" i="3"/>
  <c r="M345" i="3"/>
  <c r="AE345" i="3"/>
  <c r="AG345" i="3" s="1"/>
  <c r="I345" i="3"/>
  <c r="M346" i="2"/>
  <c r="AF346" i="2"/>
  <c r="K346" i="2"/>
  <c r="J347" i="2"/>
  <c r="L346" i="2"/>
  <c r="X346" i="2" s="1"/>
  <c r="AE346" i="2"/>
  <c r="AG346" i="2" s="1"/>
  <c r="I346" i="2"/>
  <c r="U343" i="3"/>
  <c r="Q342" i="3"/>
  <c r="AA342" i="3"/>
  <c r="AG344" i="3"/>
  <c r="Z335" i="2"/>
  <c r="AD336" i="2"/>
  <c r="O343" i="3"/>
  <c r="V345" i="3" l="1"/>
  <c r="O346" i="2"/>
  <c r="AD346" i="2"/>
  <c r="O345" i="3"/>
  <c r="Q344" i="2"/>
  <c r="Z344" i="2"/>
  <c r="AA344" i="2"/>
  <c r="AB344" i="2"/>
  <c r="U344" i="3"/>
  <c r="Z334" i="2"/>
  <c r="AD335" i="2"/>
  <c r="Y345" i="3"/>
  <c r="P346" i="3"/>
  <c r="R346" i="3" s="1"/>
  <c r="U345" i="3" s="1"/>
  <c r="AE346" i="3"/>
  <c r="AF346" i="3"/>
  <c r="K346" i="3"/>
  <c r="N346" i="3" s="1"/>
  <c r="L346" i="3"/>
  <c r="X346" i="3" s="1"/>
  <c r="J347" i="3"/>
  <c r="M346" i="3"/>
  <c r="I346" i="3"/>
  <c r="AE347" i="2"/>
  <c r="AF347" i="2"/>
  <c r="K347" i="2"/>
  <c r="V347" i="2" s="1"/>
  <c r="J348" i="2"/>
  <c r="L347" i="2"/>
  <c r="X347" i="2" s="1"/>
  <c r="M347" i="2"/>
  <c r="I347" i="2"/>
  <c r="AH345" i="3"/>
  <c r="O344" i="3"/>
  <c r="AH346" i="2"/>
  <c r="Q343" i="3"/>
  <c r="AA343" i="3"/>
  <c r="Y346" i="2"/>
  <c r="P347" i="2"/>
  <c r="R347" i="2" s="1"/>
  <c r="N347" i="2"/>
  <c r="U346" i="2"/>
  <c r="O345" i="2"/>
  <c r="AD345" i="2"/>
  <c r="V346" i="3" l="1"/>
  <c r="L347" i="3"/>
  <c r="X347" i="3" s="1"/>
  <c r="J348" i="3"/>
  <c r="M347" i="3"/>
  <c r="AE347" i="3"/>
  <c r="AF347" i="3"/>
  <c r="K347" i="3"/>
  <c r="N347" i="3" s="1"/>
  <c r="I347" i="3"/>
  <c r="Q345" i="3"/>
  <c r="AA345" i="3"/>
  <c r="Y346" i="3"/>
  <c r="P347" i="3"/>
  <c r="R347" i="3" s="1"/>
  <c r="AH346" i="3"/>
  <c r="AD334" i="2"/>
  <c r="Z333" i="2"/>
  <c r="AA345" i="2"/>
  <c r="AB345" i="2"/>
  <c r="Z345" i="2"/>
  <c r="Q345" i="2"/>
  <c r="O347" i="2"/>
  <c r="AD347" i="2"/>
  <c r="M348" i="2"/>
  <c r="AE348" i="2"/>
  <c r="K348" i="2"/>
  <c r="V348" i="2" s="1"/>
  <c r="AF348" i="2"/>
  <c r="L348" i="2"/>
  <c r="X348" i="2" s="1"/>
  <c r="J349" i="2"/>
  <c r="I348" i="2"/>
  <c r="AH347" i="2"/>
  <c r="AG346" i="3"/>
  <c r="Y347" i="2"/>
  <c r="N348" i="2"/>
  <c r="P348" i="2"/>
  <c r="R348" i="2" s="1"/>
  <c r="O346" i="3"/>
  <c r="AA344" i="3"/>
  <c r="Q344" i="3"/>
  <c r="AG347" i="2"/>
  <c r="Q346" i="2"/>
  <c r="Z346" i="2"/>
  <c r="AA346" i="2"/>
  <c r="AB346" i="2"/>
  <c r="AH347" i="3" l="1"/>
  <c r="O347" i="3"/>
  <c r="U348" i="2"/>
  <c r="AD348" i="2"/>
  <c r="O348" i="2"/>
  <c r="V347" i="3"/>
  <c r="Y347" i="3"/>
  <c r="P348" i="3"/>
  <c r="R348" i="3" s="1"/>
  <c r="K349" i="2"/>
  <c r="V349" i="2" s="1"/>
  <c r="M349" i="2"/>
  <c r="AF349" i="2"/>
  <c r="AH349" i="2" s="1"/>
  <c r="J350" i="2"/>
  <c r="AE349" i="2"/>
  <c r="L349" i="2"/>
  <c r="I349" i="2"/>
  <c r="U347" i="2"/>
  <c r="AH348" i="2"/>
  <c r="Y348" i="2"/>
  <c r="N349" i="2"/>
  <c r="X349" i="2"/>
  <c r="P349" i="2"/>
  <c r="R349" i="2" s="1"/>
  <c r="K348" i="3"/>
  <c r="N348" i="3" s="1"/>
  <c r="L348" i="3"/>
  <c r="X348" i="3" s="1"/>
  <c r="J349" i="3"/>
  <c r="M348" i="3"/>
  <c r="AE348" i="3"/>
  <c r="AG348" i="3" s="1"/>
  <c r="AF348" i="3"/>
  <c r="AH348" i="3" s="1"/>
  <c r="I348" i="3"/>
  <c r="AG348" i="2"/>
  <c r="Q346" i="3"/>
  <c r="AA346" i="3"/>
  <c r="AG347" i="3"/>
  <c r="Z332" i="2"/>
  <c r="AD333" i="2"/>
  <c r="AA347" i="2"/>
  <c r="Z347" i="2"/>
  <c r="AB347" i="2"/>
  <c r="Q347" i="2"/>
  <c r="U346" i="3"/>
  <c r="V348" i="3" l="1"/>
  <c r="O348" i="3"/>
  <c r="AD332" i="2"/>
  <c r="Z331" i="2"/>
  <c r="Q348" i="2"/>
  <c r="AB348" i="2"/>
  <c r="Z348" i="2"/>
  <c r="AA348" i="2"/>
  <c r="AF349" i="3"/>
  <c r="K349" i="3"/>
  <c r="N349" i="3" s="1"/>
  <c r="L349" i="3"/>
  <c r="X349" i="3" s="1"/>
  <c r="J350" i="3"/>
  <c r="M349" i="3"/>
  <c r="AE349" i="3"/>
  <c r="I349" i="3"/>
  <c r="O349" i="2"/>
  <c r="AD349" i="2"/>
  <c r="P350" i="2"/>
  <c r="R350" i="2" s="1"/>
  <c r="Y349" i="2"/>
  <c r="U347" i="3"/>
  <c r="Q347" i="3"/>
  <c r="AA347" i="3"/>
  <c r="J351" i="2"/>
  <c r="K350" i="2"/>
  <c r="N350" i="2" s="1"/>
  <c r="L350" i="2"/>
  <c r="X350" i="2" s="1"/>
  <c r="AE350" i="2"/>
  <c r="AG350" i="2" s="1"/>
  <c r="AF350" i="2"/>
  <c r="M350" i="2"/>
  <c r="I350" i="2"/>
  <c r="P349" i="3"/>
  <c r="R349" i="3" s="1"/>
  <c r="U348" i="3" s="1"/>
  <c r="Y348" i="3"/>
  <c r="AG349" i="2"/>
  <c r="V349" i="3" l="1"/>
  <c r="AG349" i="3"/>
  <c r="O350" i="2"/>
  <c r="AD350" i="2"/>
  <c r="V350" i="2"/>
  <c r="V351" i="2" s="1"/>
  <c r="Y349" i="3"/>
  <c r="P350" i="3"/>
  <c r="R350" i="3" s="1"/>
  <c r="O349" i="3"/>
  <c r="AE351" i="2"/>
  <c r="J352" i="2"/>
  <c r="K351" i="2"/>
  <c r="N351" i="2" s="1"/>
  <c r="L351" i="2"/>
  <c r="X351" i="2" s="1"/>
  <c r="M351" i="2"/>
  <c r="AF351" i="2"/>
  <c r="AH351" i="2" s="1"/>
  <c r="I351" i="2"/>
  <c r="AE350" i="3"/>
  <c r="AF350" i="3"/>
  <c r="K350" i="3"/>
  <c r="V350" i="3" s="1"/>
  <c r="L350" i="3"/>
  <c r="X350" i="3" s="1"/>
  <c r="J351" i="3"/>
  <c r="M350" i="3"/>
  <c r="I350" i="3"/>
  <c r="Z330" i="2"/>
  <c r="AD331" i="2"/>
  <c r="AA349" i="2"/>
  <c r="Q349" i="2"/>
  <c r="Z349" i="2"/>
  <c r="AB349" i="2"/>
  <c r="Y350" i="2"/>
  <c r="P351" i="2"/>
  <c r="R351" i="2" s="1"/>
  <c r="AA348" i="3"/>
  <c r="Q348" i="3"/>
  <c r="U349" i="2"/>
  <c r="AH350" i="2"/>
  <c r="AH349" i="3"/>
  <c r="O351" i="2" l="1"/>
  <c r="AD351" i="2"/>
  <c r="Y350" i="3"/>
  <c r="P351" i="3"/>
  <c r="R351" i="3" s="1"/>
  <c r="L351" i="3"/>
  <c r="X351" i="3" s="1"/>
  <c r="J352" i="3"/>
  <c r="M351" i="3"/>
  <c r="AE351" i="3"/>
  <c r="AF351" i="3"/>
  <c r="K351" i="3"/>
  <c r="I351" i="3"/>
  <c r="AH350" i="3"/>
  <c r="N350" i="3"/>
  <c r="AG351" i="2"/>
  <c r="AG350" i="3"/>
  <c r="U349" i="3"/>
  <c r="Q349" i="3"/>
  <c r="AA349" i="3"/>
  <c r="X352" i="2"/>
  <c r="P352" i="2"/>
  <c r="R352" i="2" s="1"/>
  <c r="Y351" i="2"/>
  <c r="M352" i="2"/>
  <c r="J353" i="2"/>
  <c r="K352" i="2"/>
  <c r="V352" i="2" s="1"/>
  <c r="L352" i="2"/>
  <c r="AE352" i="2"/>
  <c r="AF352" i="2"/>
  <c r="AH352" i="2" s="1"/>
  <c r="I352" i="2"/>
  <c r="U351" i="2"/>
  <c r="Z329" i="2"/>
  <c r="AD330" i="2"/>
  <c r="U350" i="2"/>
  <c r="Q350" i="2"/>
  <c r="Z350" i="2"/>
  <c r="AA350" i="2"/>
  <c r="AB350" i="2"/>
  <c r="N351" i="3" l="1"/>
  <c r="O351" i="3"/>
  <c r="U350" i="3"/>
  <c r="AH351" i="3"/>
  <c r="V351" i="3"/>
  <c r="K353" i="2"/>
  <c r="V353" i="2" s="1"/>
  <c r="L353" i="2"/>
  <c r="X353" i="2" s="1"/>
  <c r="M353" i="2"/>
  <c r="AE353" i="2"/>
  <c r="AF353" i="2"/>
  <c r="J354" i="2"/>
  <c r="I353" i="2"/>
  <c r="AD329" i="2"/>
  <c r="Z328" i="2"/>
  <c r="AG351" i="3"/>
  <c r="P353" i="2"/>
  <c r="R353" i="2" s="1"/>
  <c r="Y352" i="2"/>
  <c r="U352" i="2"/>
  <c r="N352" i="2"/>
  <c r="Y351" i="3"/>
  <c r="P352" i="3"/>
  <c r="R352" i="3" s="1"/>
  <c r="U351" i="3" s="1"/>
  <c r="AG352" i="2"/>
  <c r="O350" i="3"/>
  <c r="K352" i="3"/>
  <c r="N352" i="3" s="1"/>
  <c r="L352" i="3"/>
  <c r="X352" i="3" s="1"/>
  <c r="J353" i="3"/>
  <c r="M352" i="3"/>
  <c r="AE352" i="3"/>
  <c r="AF352" i="3"/>
  <c r="I352" i="3"/>
  <c r="Q351" i="2"/>
  <c r="Z351" i="2"/>
  <c r="AA351" i="2"/>
  <c r="AB351" i="2"/>
  <c r="V352" i="3" l="1"/>
  <c r="AH352" i="3"/>
  <c r="O352" i="3"/>
  <c r="Q350" i="3"/>
  <c r="AA350" i="3"/>
  <c r="AD352" i="2"/>
  <c r="O352" i="2"/>
  <c r="AG352" i="3"/>
  <c r="L354" i="2"/>
  <c r="M354" i="2"/>
  <c r="AE354" i="2"/>
  <c r="AF354" i="2"/>
  <c r="AH354" i="2" s="1"/>
  <c r="K354" i="2"/>
  <c r="N354" i="2" s="1"/>
  <c r="J355" i="2"/>
  <c r="I354" i="2"/>
  <c r="AH353" i="2"/>
  <c r="P353" i="3"/>
  <c r="R353" i="3" s="1"/>
  <c r="U352" i="3" s="1"/>
  <c r="N353" i="3"/>
  <c r="Y352" i="3"/>
  <c r="AF353" i="3"/>
  <c r="K353" i="3"/>
  <c r="L353" i="3"/>
  <c r="X353" i="3" s="1"/>
  <c r="J354" i="3"/>
  <c r="M353" i="3"/>
  <c r="AE353" i="3"/>
  <c r="AG353" i="3" s="1"/>
  <c r="I353" i="3"/>
  <c r="N353" i="2"/>
  <c r="AG353" i="2"/>
  <c r="Q351" i="3"/>
  <c r="AA351" i="3"/>
  <c r="Z327" i="2"/>
  <c r="AD328" i="2"/>
  <c r="P354" i="2"/>
  <c r="R354" i="2" s="1"/>
  <c r="U353" i="2" s="1"/>
  <c r="Y353" i="2"/>
  <c r="X354" i="2"/>
  <c r="V353" i="3" l="1"/>
  <c r="AH353" i="3"/>
  <c r="O354" i="2"/>
  <c r="K355" i="2"/>
  <c r="N355" i="2" s="1"/>
  <c r="L355" i="2"/>
  <c r="X355" i="2" s="1"/>
  <c r="J356" i="2"/>
  <c r="M355" i="2"/>
  <c r="AE355" i="2"/>
  <c r="AG355" i="2" s="1"/>
  <c r="AF355" i="2"/>
  <c r="AH355" i="2" s="1"/>
  <c r="I355" i="2"/>
  <c r="AA352" i="2"/>
  <c r="AB352" i="2"/>
  <c r="Q352" i="2"/>
  <c r="Z352" i="2"/>
  <c r="Z326" i="2"/>
  <c r="AD327" i="2"/>
  <c r="Y354" i="2"/>
  <c r="P355" i="2"/>
  <c r="R355" i="2" s="1"/>
  <c r="AG354" i="2"/>
  <c r="Y353" i="3"/>
  <c r="P354" i="3"/>
  <c r="R354" i="3" s="1"/>
  <c r="U353" i="3" s="1"/>
  <c r="AE354" i="3"/>
  <c r="AF354" i="3"/>
  <c r="K354" i="3"/>
  <c r="N354" i="3" s="1"/>
  <c r="L354" i="3"/>
  <c r="X354" i="3" s="1"/>
  <c r="J355" i="3"/>
  <c r="M354" i="3"/>
  <c r="I354" i="3"/>
  <c r="AA352" i="3"/>
  <c r="Q352" i="3"/>
  <c r="V354" i="2"/>
  <c r="O353" i="2"/>
  <c r="O353" i="3"/>
  <c r="U354" i="2"/>
  <c r="V354" i="3" l="1"/>
  <c r="O355" i="2"/>
  <c r="Z325" i="2"/>
  <c r="AD326" i="2"/>
  <c r="O354" i="3"/>
  <c r="AH354" i="3"/>
  <c r="AG354" i="3"/>
  <c r="Q354" i="2"/>
  <c r="L355" i="3"/>
  <c r="X355" i="3" s="1"/>
  <c r="J356" i="3"/>
  <c r="M355" i="3"/>
  <c r="AE355" i="3"/>
  <c r="AF355" i="3"/>
  <c r="K355" i="3"/>
  <c r="N355" i="3" s="1"/>
  <c r="I355" i="3"/>
  <c r="N356" i="2"/>
  <c r="V356" i="2"/>
  <c r="Y355" i="2"/>
  <c r="P356" i="2"/>
  <c r="R356" i="2" s="1"/>
  <c r="K356" i="2"/>
  <c r="M356" i="2"/>
  <c r="L356" i="2"/>
  <c r="X356" i="2" s="1"/>
  <c r="AE356" i="2"/>
  <c r="AG356" i="2" s="1"/>
  <c r="AF356" i="2"/>
  <c r="AH356" i="2" s="1"/>
  <c r="J357" i="2"/>
  <c r="I356" i="2"/>
  <c r="V355" i="2"/>
  <c r="Q353" i="3"/>
  <c r="AA353" i="3"/>
  <c r="AA353" i="2"/>
  <c r="AA354" i="2" s="1"/>
  <c r="Q353" i="2"/>
  <c r="Y354" i="3"/>
  <c r="P355" i="3"/>
  <c r="R355" i="3" s="1"/>
  <c r="U355" i="2"/>
  <c r="V355" i="3" l="1"/>
  <c r="O355" i="3"/>
  <c r="AE357" i="2"/>
  <c r="AF357" i="2"/>
  <c r="AH357" i="2" s="1"/>
  <c r="K357" i="2"/>
  <c r="N357" i="2" s="1"/>
  <c r="J358" i="2"/>
  <c r="L357" i="2"/>
  <c r="M357" i="2"/>
  <c r="I357" i="2"/>
  <c r="K356" i="3"/>
  <c r="N356" i="3" s="1"/>
  <c r="L356" i="3"/>
  <c r="X356" i="3" s="1"/>
  <c r="J357" i="3"/>
  <c r="M356" i="3"/>
  <c r="AE356" i="3"/>
  <c r="AF356" i="3"/>
  <c r="I356" i="3"/>
  <c r="Q354" i="3"/>
  <c r="AA354" i="3"/>
  <c r="Z324" i="2"/>
  <c r="AD325" i="2"/>
  <c r="O356" i="2"/>
  <c r="AH355" i="3"/>
  <c r="Y356" i="2"/>
  <c r="P357" i="2"/>
  <c r="R357" i="2" s="1"/>
  <c r="X357" i="2"/>
  <c r="V357" i="2"/>
  <c r="AG355" i="3"/>
  <c r="U354" i="3"/>
  <c r="AA355" i="2"/>
  <c r="Q355" i="2"/>
  <c r="Y355" i="3"/>
  <c r="P356" i="3"/>
  <c r="R356" i="3" s="1"/>
  <c r="U355" i="3" s="1"/>
  <c r="AG356" i="3" l="1"/>
  <c r="O357" i="2"/>
  <c r="O356" i="3"/>
  <c r="M358" i="2"/>
  <c r="AE358" i="2"/>
  <c r="AG358" i="2" s="1"/>
  <c r="K358" i="2"/>
  <c r="V358" i="2" s="1"/>
  <c r="J359" i="2"/>
  <c r="L358" i="2"/>
  <c r="AF358" i="2"/>
  <c r="AH358" i="2" s="1"/>
  <c r="I358" i="2"/>
  <c r="AG357" i="2"/>
  <c r="Z323" i="2"/>
  <c r="AD324" i="2"/>
  <c r="U357" i="2"/>
  <c r="P357" i="3"/>
  <c r="R357" i="3" s="1"/>
  <c r="U356" i="3" s="1"/>
  <c r="Y356" i="3"/>
  <c r="AF357" i="3"/>
  <c r="K357" i="3"/>
  <c r="N357" i="3" s="1"/>
  <c r="L357" i="3"/>
  <c r="X357" i="3" s="1"/>
  <c r="J358" i="3"/>
  <c r="M357" i="3"/>
  <c r="AE357" i="3"/>
  <c r="I357" i="3"/>
  <c r="Q356" i="2"/>
  <c r="AA356" i="2"/>
  <c r="Q355" i="3"/>
  <c r="AA355" i="3"/>
  <c r="V356" i="3"/>
  <c r="U356" i="2"/>
  <c r="Y357" i="2"/>
  <c r="X358" i="2"/>
  <c r="P358" i="2"/>
  <c r="R358" i="2" s="1"/>
  <c r="AH356" i="3"/>
  <c r="V357" i="3" l="1"/>
  <c r="AH357" i="3"/>
  <c r="O357" i="3"/>
  <c r="K359" i="2"/>
  <c r="L359" i="2"/>
  <c r="X359" i="2" s="1"/>
  <c r="J360" i="2"/>
  <c r="M359" i="2"/>
  <c r="AE359" i="2"/>
  <c r="AG359" i="2" s="1"/>
  <c r="AF359" i="2"/>
  <c r="I359" i="2"/>
  <c r="N358" i="2"/>
  <c r="Y358" i="2"/>
  <c r="N359" i="2"/>
  <c r="P359" i="2"/>
  <c r="R359" i="2" s="1"/>
  <c r="V359" i="2"/>
  <c r="AD323" i="2"/>
  <c r="Z322" i="2"/>
  <c r="AG357" i="3"/>
  <c r="AA356" i="3"/>
  <c r="Q356" i="3"/>
  <c r="Y357" i="3"/>
  <c r="P358" i="3"/>
  <c r="R358" i="3" s="1"/>
  <c r="U357" i="3" s="1"/>
  <c r="AE358" i="3"/>
  <c r="AF358" i="3"/>
  <c r="K358" i="3"/>
  <c r="V358" i="3" s="1"/>
  <c r="L358" i="3"/>
  <c r="X358" i="3" s="1"/>
  <c r="J359" i="3"/>
  <c r="M358" i="3"/>
  <c r="I358" i="3"/>
  <c r="Q357" i="2"/>
  <c r="AA357" i="2"/>
  <c r="AH358" i="3" l="1"/>
  <c r="Y359" i="2"/>
  <c r="X360" i="2"/>
  <c r="P360" i="2"/>
  <c r="R360" i="2" s="1"/>
  <c r="K360" i="2"/>
  <c r="V360" i="2" s="1"/>
  <c r="J361" i="2"/>
  <c r="L360" i="2"/>
  <c r="M360" i="2"/>
  <c r="AE360" i="2"/>
  <c r="AF360" i="2"/>
  <c r="AH360" i="2" s="1"/>
  <c r="I360" i="2"/>
  <c r="O359" i="2"/>
  <c r="Y358" i="3"/>
  <c r="P359" i="3"/>
  <c r="R359" i="3" s="1"/>
  <c r="U358" i="3" s="1"/>
  <c r="AG358" i="3"/>
  <c r="O358" i="2"/>
  <c r="L359" i="3"/>
  <c r="X359" i="3" s="1"/>
  <c r="J360" i="3"/>
  <c r="M359" i="3"/>
  <c r="AE359" i="3"/>
  <c r="AF359" i="3"/>
  <c r="K359" i="3"/>
  <c r="V359" i="3" s="1"/>
  <c r="I359" i="3"/>
  <c r="Z321" i="2"/>
  <c r="AD322" i="2"/>
  <c r="Q357" i="3"/>
  <c r="AA357" i="3"/>
  <c r="N358" i="3"/>
  <c r="U359" i="2"/>
  <c r="U358" i="2"/>
  <c r="AH359" i="2"/>
  <c r="AH359" i="3" l="1"/>
  <c r="N359" i="3"/>
  <c r="AE361" i="2"/>
  <c r="AF361" i="2"/>
  <c r="K361" i="2"/>
  <c r="J362" i="2"/>
  <c r="L361" i="2"/>
  <c r="X361" i="2" s="1"/>
  <c r="M361" i="2"/>
  <c r="I361" i="2"/>
  <c r="N360" i="2"/>
  <c r="Q359" i="2"/>
  <c r="O358" i="3"/>
  <c r="AG360" i="2"/>
  <c r="AG359" i="3"/>
  <c r="Y360" i="2"/>
  <c r="P361" i="2"/>
  <c r="R361" i="2" s="1"/>
  <c r="V361" i="2"/>
  <c r="N361" i="2"/>
  <c r="Y359" i="3"/>
  <c r="P360" i="3"/>
  <c r="R360" i="3" s="1"/>
  <c r="K360" i="3"/>
  <c r="L360" i="3"/>
  <c r="X360" i="3" s="1"/>
  <c r="J361" i="3"/>
  <c r="M360" i="3"/>
  <c r="AE360" i="3"/>
  <c r="AF360" i="3"/>
  <c r="I360" i="3"/>
  <c r="Z320" i="2"/>
  <c r="AD321" i="2"/>
  <c r="AA358" i="2"/>
  <c r="AA359" i="2" s="1"/>
  <c r="Q358" i="2"/>
  <c r="N360" i="3" l="1"/>
  <c r="O360" i="3" s="1"/>
  <c r="Q358" i="3"/>
  <c r="AA358" i="3"/>
  <c r="O361" i="2"/>
  <c r="M362" i="2"/>
  <c r="AE362" i="2"/>
  <c r="K362" i="2"/>
  <c r="N362" i="2" s="1"/>
  <c r="J363" i="2"/>
  <c r="L362" i="2"/>
  <c r="X362" i="2" s="1"/>
  <c r="AF362" i="2"/>
  <c r="AH362" i="2" s="1"/>
  <c r="I362" i="2"/>
  <c r="V362" i="2"/>
  <c r="Y361" i="2"/>
  <c r="P362" i="2"/>
  <c r="R362" i="2" s="1"/>
  <c r="U361" i="2"/>
  <c r="AH361" i="2"/>
  <c r="U359" i="3"/>
  <c r="O360" i="2"/>
  <c r="AG361" i="2"/>
  <c r="AF361" i="3"/>
  <c r="K361" i="3"/>
  <c r="N361" i="3" s="1"/>
  <c r="L361" i="3"/>
  <c r="X361" i="3" s="1"/>
  <c r="J362" i="3"/>
  <c r="M361" i="3"/>
  <c r="AE361" i="3"/>
  <c r="I361" i="3"/>
  <c r="AD320" i="2"/>
  <c r="Z319" i="2"/>
  <c r="AH360" i="3"/>
  <c r="AG360" i="3"/>
  <c r="V360" i="3"/>
  <c r="P361" i="3"/>
  <c r="R361" i="3" s="1"/>
  <c r="Y360" i="3"/>
  <c r="U360" i="2"/>
  <c r="O359" i="3"/>
  <c r="O362" i="2" l="1"/>
  <c r="O361" i="3"/>
  <c r="Q361" i="2"/>
  <c r="AA361" i="2"/>
  <c r="Z318" i="2"/>
  <c r="AD319" i="2"/>
  <c r="K363" i="2"/>
  <c r="N363" i="2" s="1"/>
  <c r="L363" i="2"/>
  <c r="X363" i="2" s="1"/>
  <c r="J364" i="2"/>
  <c r="M363" i="2"/>
  <c r="AE363" i="2"/>
  <c r="AG363" i="2" s="1"/>
  <c r="AF363" i="2"/>
  <c r="AH363" i="2" s="1"/>
  <c r="I363" i="2"/>
  <c r="V361" i="3"/>
  <c r="AG361" i="3"/>
  <c r="AG362" i="2"/>
  <c r="Q360" i="2"/>
  <c r="AA360" i="2"/>
  <c r="Q359" i="3"/>
  <c r="AA359" i="3"/>
  <c r="AA360" i="3" s="1"/>
  <c r="V363" i="2"/>
  <c r="Y362" i="2"/>
  <c r="P363" i="2"/>
  <c r="R363" i="2" s="1"/>
  <c r="Q360" i="3"/>
  <c r="AH361" i="3"/>
  <c r="Y361" i="3"/>
  <c r="P362" i="3"/>
  <c r="R362" i="3" s="1"/>
  <c r="U361" i="3" s="1"/>
  <c r="AE362" i="3"/>
  <c r="AF362" i="3"/>
  <c r="K362" i="3"/>
  <c r="N362" i="3" s="1"/>
  <c r="L362" i="3"/>
  <c r="X362" i="3" s="1"/>
  <c r="J363" i="3"/>
  <c r="M362" i="3"/>
  <c r="I362" i="3"/>
  <c r="U360" i="3"/>
  <c r="V362" i="3" l="1"/>
  <c r="AH362" i="3"/>
  <c r="O362" i="3"/>
  <c r="O363" i="2"/>
  <c r="K364" i="2"/>
  <c r="V364" i="2" s="1"/>
  <c r="AF364" i="2"/>
  <c r="AH364" i="2" s="1"/>
  <c r="J365" i="2"/>
  <c r="L364" i="2"/>
  <c r="M364" i="2"/>
  <c r="AE364" i="2"/>
  <c r="I364" i="2"/>
  <c r="Q361" i="3"/>
  <c r="AA361" i="3"/>
  <c r="AG362" i="3"/>
  <c r="L363" i="3"/>
  <c r="X363" i="3" s="1"/>
  <c r="J364" i="3"/>
  <c r="M363" i="3"/>
  <c r="AE363" i="3"/>
  <c r="AF363" i="3"/>
  <c r="K363" i="3"/>
  <c r="N363" i="3" s="1"/>
  <c r="I363" i="3"/>
  <c r="U362" i="2"/>
  <c r="AA362" i="2"/>
  <c r="Q362" i="2"/>
  <c r="Y363" i="2"/>
  <c r="X364" i="2"/>
  <c r="P364" i="2"/>
  <c r="R364" i="2" s="1"/>
  <c r="Y362" i="3"/>
  <c r="P363" i="3"/>
  <c r="R363" i="3" s="1"/>
  <c r="U362" i="3" s="1"/>
  <c r="Z317" i="2"/>
  <c r="AD318" i="2"/>
  <c r="V363" i="3" l="1"/>
  <c r="AH363" i="3"/>
  <c r="AG363" i="3"/>
  <c r="AE365" i="2"/>
  <c r="AF365" i="2"/>
  <c r="K365" i="2"/>
  <c r="L365" i="2"/>
  <c r="M365" i="2"/>
  <c r="J366" i="2"/>
  <c r="I365" i="2"/>
  <c r="O363" i="3"/>
  <c r="K364" i="3"/>
  <c r="V364" i="3" s="1"/>
  <c r="L364" i="3"/>
  <c r="X364" i="3" s="1"/>
  <c r="J365" i="3"/>
  <c r="M364" i="3"/>
  <c r="AE364" i="3"/>
  <c r="AF364" i="3"/>
  <c r="I364" i="3"/>
  <c r="AG364" i="2"/>
  <c r="AA363" i="2"/>
  <c r="Q363" i="2"/>
  <c r="N364" i="2"/>
  <c r="N365" i="2" s="1"/>
  <c r="U363" i="2"/>
  <c r="Y364" i="2"/>
  <c r="P365" i="2"/>
  <c r="R365" i="2" s="1"/>
  <c r="X365" i="2"/>
  <c r="V365" i="2"/>
  <c r="Q362" i="3"/>
  <c r="AA362" i="3"/>
  <c r="Y363" i="3"/>
  <c r="P364" i="3"/>
  <c r="R364" i="3" s="1"/>
  <c r="U363" i="3" s="1"/>
  <c r="Z316" i="2"/>
  <c r="AD317" i="2"/>
  <c r="AG364" i="3" l="1"/>
  <c r="O365" i="2"/>
  <c r="M366" i="2"/>
  <c r="J367" i="2"/>
  <c r="AE366" i="2"/>
  <c r="AG366" i="2" s="1"/>
  <c r="AF366" i="2"/>
  <c r="AH366" i="2" s="1"/>
  <c r="K366" i="2"/>
  <c r="N366" i="2" s="1"/>
  <c r="L366" i="2"/>
  <c r="I366" i="2"/>
  <c r="O364" i="2"/>
  <c r="P366" i="2"/>
  <c r="R366" i="2" s="1"/>
  <c r="Y365" i="2"/>
  <c r="X366" i="2"/>
  <c r="AF365" i="3"/>
  <c r="K365" i="3"/>
  <c r="L365" i="3"/>
  <c r="X365" i="3" s="1"/>
  <c r="J366" i="3"/>
  <c r="M365" i="3"/>
  <c r="AE365" i="3"/>
  <c r="AG365" i="3" s="1"/>
  <c r="I365" i="3"/>
  <c r="P365" i="3"/>
  <c r="R365" i="3" s="1"/>
  <c r="U364" i="3" s="1"/>
  <c r="V365" i="3"/>
  <c r="Y364" i="3"/>
  <c r="N364" i="3"/>
  <c r="Z315" i="2"/>
  <c r="AD316" i="2"/>
  <c r="Q363" i="3"/>
  <c r="AA363" i="3"/>
  <c r="AH365" i="2"/>
  <c r="AH364" i="3"/>
  <c r="U364" i="2"/>
  <c r="AG365" i="2"/>
  <c r="N365" i="3" l="1"/>
  <c r="O365" i="3"/>
  <c r="O366" i="2"/>
  <c r="V366" i="2"/>
  <c r="V367" i="2" s="1"/>
  <c r="AE366" i="3"/>
  <c r="AF366" i="3"/>
  <c r="AH366" i="3" s="1"/>
  <c r="K366" i="3"/>
  <c r="L366" i="3"/>
  <c r="X366" i="3" s="1"/>
  <c r="J367" i="3"/>
  <c r="M366" i="3"/>
  <c r="I366" i="3"/>
  <c r="K367" i="2"/>
  <c r="N367" i="2" s="1"/>
  <c r="L367" i="2"/>
  <c r="X367" i="2" s="1"/>
  <c r="M367" i="2"/>
  <c r="AE367" i="2"/>
  <c r="AG367" i="2" s="1"/>
  <c r="AF367" i="2"/>
  <c r="J368" i="2"/>
  <c r="I367" i="2"/>
  <c r="Y365" i="3"/>
  <c r="P366" i="3"/>
  <c r="R366" i="3" s="1"/>
  <c r="Y366" i="2"/>
  <c r="P367" i="2"/>
  <c r="R367" i="2" s="1"/>
  <c r="Z314" i="2"/>
  <c r="AD315" i="2"/>
  <c r="O364" i="3"/>
  <c r="Q364" i="2"/>
  <c r="AA364" i="2"/>
  <c r="AH365" i="3"/>
  <c r="U366" i="2"/>
  <c r="U365" i="2"/>
  <c r="Q365" i="2"/>
  <c r="AA365" i="2"/>
  <c r="N366" i="3" l="1"/>
  <c r="O366" i="3"/>
  <c r="O367" i="2"/>
  <c r="P368" i="2"/>
  <c r="R368" i="2" s="1"/>
  <c r="Y367" i="2"/>
  <c r="V366" i="3"/>
  <c r="Q366" i="2"/>
  <c r="AA366" i="2"/>
  <c r="AG366" i="3"/>
  <c r="Y366" i="3"/>
  <c r="P367" i="3"/>
  <c r="R367" i="3" s="1"/>
  <c r="L368" i="2"/>
  <c r="X368" i="2" s="1"/>
  <c r="M368" i="2"/>
  <c r="AE368" i="2"/>
  <c r="AF368" i="2"/>
  <c r="J369" i="2"/>
  <c r="K368" i="2"/>
  <c r="V368" i="2" s="1"/>
  <c r="I368" i="2"/>
  <c r="L367" i="3"/>
  <c r="X367" i="3" s="1"/>
  <c r="J368" i="3"/>
  <c r="M367" i="3"/>
  <c r="AE367" i="3"/>
  <c r="AF367" i="3"/>
  <c r="K367" i="3"/>
  <c r="N367" i="3" s="1"/>
  <c r="I367" i="3"/>
  <c r="Q365" i="3"/>
  <c r="AA365" i="3"/>
  <c r="AD314" i="2"/>
  <c r="Z313" i="2"/>
  <c r="U365" i="3"/>
  <c r="AA364" i="3"/>
  <c r="Q364" i="3"/>
  <c r="AH367" i="2"/>
  <c r="O367" i="3" l="1"/>
  <c r="Y367" i="3"/>
  <c r="P368" i="3"/>
  <c r="R368" i="3" s="1"/>
  <c r="U368" i="2"/>
  <c r="N368" i="2"/>
  <c r="K368" i="3"/>
  <c r="N368" i="3" s="1"/>
  <c r="L368" i="3"/>
  <c r="X368" i="3" s="1"/>
  <c r="J369" i="3"/>
  <c r="M368" i="3"/>
  <c r="AE368" i="3"/>
  <c r="AF368" i="3"/>
  <c r="I368" i="3"/>
  <c r="AA367" i="2"/>
  <c r="Q367" i="2"/>
  <c r="AE369" i="2"/>
  <c r="AG369" i="2" s="1"/>
  <c r="M369" i="2"/>
  <c r="AF369" i="2"/>
  <c r="J370" i="2"/>
  <c r="K369" i="2"/>
  <c r="L369" i="2"/>
  <c r="I369" i="2"/>
  <c r="AH367" i="3"/>
  <c r="AH368" i="2"/>
  <c r="V367" i="3"/>
  <c r="Q366" i="3"/>
  <c r="AA366" i="3"/>
  <c r="Y368" i="2"/>
  <c r="V369" i="2"/>
  <c r="N369" i="2"/>
  <c r="X369" i="2"/>
  <c r="P369" i="2"/>
  <c r="R369" i="2" s="1"/>
  <c r="U367" i="2"/>
  <c r="Z312" i="2"/>
  <c r="AD313" i="2"/>
  <c r="U366" i="3"/>
  <c r="AG367" i="3"/>
  <c r="AG368" i="2"/>
  <c r="AG368" i="3" l="1"/>
  <c r="V368" i="3"/>
  <c r="AH368" i="3"/>
  <c r="O368" i="3"/>
  <c r="P370" i="2"/>
  <c r="R370" i="2" s="1"/>
  <c r="Y369" i="2"/>
  <c r="V370" i="2"/>
  <c r="P369" i="3"/>
  <c r="R369" i="3" s="1"/>
  <c r="U368" i="3" s="1"/>
  <c r="Y368" i="3"/>
  <c r="O369" i="2"/>
  <c r="AF369" i="3"/>
  <c r="K369" i="3"/>
  <c r="N369" i="3" s="1"/>
  <c r="L369" i="3"/>
  <c r="X369" i="3" s="1"/>
  <c r="J370" i="3"/>
  <c r="M369" i="3"/>
  <c r="AE369" i="3"/>
  <c r="I369" i="3"/>
  <c r="AD312" i="2"/>
  <c r="Z311" i="2"/>
  <c r="M370" i="2"/>
  <c r="J371" i="2"/>
  <c r="K370" i="2"/>
  <c r="N370" i="2" s="1"/>
  <c r="L370" i="2"/>
  <c r="X370" i="2" s="1"/>
  <c r="AE370" i="2"/>
  <c r="AG370" i="2" s="1"/>
  <c r="AF370" i="2"/>
  <c r="AH370" i="2" s="1"/>
  <c r="I370" i="2"/>
  <c r="Q367" i="3"/>
  <c r="AA367" i="3"/>
  <c r="U369" i="2"/>
  <c r="AH369" i="2"/>
  <c r="U367" i="3"/>
  <c r="O368" i="2"/>
  <c r="AG369" i="3" l="1"/>
  <c r="V369" i="3"/>
  <c r="O370" i="2"/>
  <c r="Q369" i="2"/>
  <c r="AE370" i="3"/>
  <c r="AG370" i="3" s="1"/>
  <c r="AF370" i="3"/>
  <c r="AH370" i="3" s="1"/>
  <c r="K370" i="3"/>
  <c r="L370" i="3"/>
  <c r="J371" i="3"/>
  <c r="M370" i="3"/>
  <c r="I370" i="3"/>
  <c r="K371" i="2"/>
  <c r="V371" i="2" s="1"/>
  <c r="J372" i="2"/>
  <c r="L371" i="2"/>
  <c r="M371" i="2"/>
  <c r="AE371" i="2"/>
  <c r="AF371" i="2"/>
  <c r="AH371" i="2" s="1"/>
  <c r="I371" i="2"/>
  <c r="O369" i="3"/>
  <c r="P371" i="2"/>
  <c r="R371" i="2" s="1"/>
  <c r="Y370" i="2"/>
  <c r="X371" i="2"/>
  <c r="AA368" i="3"/>
  <c r="Q368" i="3"/>
  <c r="N370" i="3"/>
  <c r="V370" i="3"/>
  <c r="Y369" i="3"/>
  <c r="P370" i="3"/>
  <c r="R370" i="3" s="1"/>
  <c r="U369" i="3" s="1"/>
  <c r="X370" i="3"/>
  <c r="Q368" i="2"/>
  <c r="AA368" i="2"/>
  <c r="AA369" i="2" s="1"/>
  <c r="Z310" i="2"/>
  <c r="AD311" i="2"/>
  <c r="AH369" i="3"/>
  <c r="J373" i="2" l="1"/>
  <c r="K372" i="2"/>
  <c r="L372" i="2"/>
  <c r="M372" i="2"/>
  <c r="AE372" i="2"/>
  <c r="AG372" i="2" s="1"/>
  <c r="AF372" i="2"/>
  <c r="AH372" i="2" s="1"/>
  <c r="I372" i="2"/>
  <c r="Q369" i="3"/>
  <c r="AA369" i="3"/>
  <c r="Y370" i="3"/>
  <c r="P371" i="3"/>
  <c r="R371" i="3" s="1"/>
  <c r="U370" i="2"/>
  <c r="AG371" i="2"/>
  <c r="L371" i="3"/>
  <c r="X371" i="3" s="1"/>
  <c r="J372" i="3"/>
  <c r="M371" i="3"/>
  <c r="AE371" i="3"/>
  <c r="AF371" i="3"/>
  <c r="K371" i="3"/>
  <c r="V371" i="3" s="1"/>
  <c r="I371" i="3"/>
  <c r="Y371" i="2"/>
  <c r="V372" i="2"/>
  <c r="N372" i="2"/>
  <c r="X372" i="2"/>
  <c r="P372" i="2"/>
  <c r="R372" i="2" s="1"/>
  <c r="N371" i="2"/>
  <c r="Z309" i="2"/>
  <c r="AD310" i="2"/>
  <c r="O370" i="3"/>
  <c r="Q370" i="2"/>
  <c r="AA370" i="2"/>
  <c r="N371" i="3" l="1"/>
  <c r="AG371" i="3"/>
  <c r="O372" i="2"/>
  <c r="O371" i="3"/>
  <c r="Y372" i="2"/>
  <c r="P373" i="2"/>
  <c r="R373" i="2" s="1"/>
  <c r="Y371" i="3"/>
  <c r="P372" i="3"/>
  <c r="R372" i="3" s="1"/>
  <c r="U371" i="3" s="1"/>
  <c r="Q370" i="3"/>
  <c r="AA370" i="3"/>
  <c r="K372" i="3"/>
  <c r="N372" i="3" s="1"/>
  <c r="L372" i="3"/>
  <c r="X372" i="3" s="1"/>
  <c r="J373" i="3"/>
  <c r="M372" i="3"/>
  <c r="AE372" i="3"/>
  <c r="AF372" i="3"/>
  <c r="I372" i="3"/>
  <c r="Z308" i="2"/>
  <c r="AD309" i="2"/>
  <c r="U370" i="3"/>
  <c r="O371" i="2"/>
  <c r="U372" i="2"/>
  <c r="AH371" i="3"/>
  <c r="U371" i="2"/>
  <c r="AE373" i="2"/>
  <c r="K373" i="2"/>
  <c r="V373" i="2" s="1"/>
  <c r="L373" i="2"/>
  <c r="X373" i="2" s="1"/>
  <c r="M373" i="2"/>
  <c r="AF373" i="2"/>
  <c r="AH373" i="2" s="1"/>
  <c r="J374" i="2"/>
  <c r="I373" i="2"/>
  <c r="O372" i="3" l="1"/>
  <c r="N373" i="2"/>
  <c r="Q371" i="3"/>
  <c r="AA371" i="3"/>
  <c r="AF373" i="3"/>
  <c r="AH373" i="3" s="1"/>
  <c r="K373" i="3"/>
  <c r="N373" i="3" s="1"/>
  <c r="L373" i="3"/>
  <c r="X373" i="3" s="1"/>
  <c r="J374" i="3"/>
  <c r="M373" i="3"/>
  <c r="AE373" i="3"/>
  <c r="I373" i="3"/>
  <c r="AG373" i="2"/>
  <c r="V372" i="3"/>
  <c r="P374" i="2"/>
  <c r="R374" i="2" s="1"/>
  <c r="Y373" i="2"/>
  <c r="Z307" i="2"/>
  <c r="AD308" i="2"/>
  <c r="AH372" i="3"/>
  <c r="M374" i="2"/>
  <c r="K374" i="2"/>
  <c r="V374" i="2" s="1"/>
  <c r="L374" i="2"/>
  <c r="X374" i="2" s="1"/>
  <c r="AE374" i="2"/>
  <c r="AG374" i="2" s="1"/>
  <c r="AF374" i="2"/>
  <c r="AH374" i="2" s="1"/>
  <c r="J375" i="2"/>
  <c r="I374" i="2"/>
  <c r="AG372" i="3"/>
  <c r="Q372" i="2"/>
  <c r="AA371" i="2"/>
  <c r="AA372" i="2" s="1"/>
  <c r="Q371" i="2"/>
  <c r="P373" i="3"/>
  <c r="R373" i="3" s="1"/>
  <c r="U372" i="3" s="1"/>
  <c r="Y372" i="3"/>
  <c r="V373" i="3" l="1"/>
  <c r="AG373" i="3"/>
  <c r="K375" i="2"/>
  <c r="M375" i="2"/>
  <c r="AE375" i="2"/>
  <c r="AG375" i="2" s="1"/>
  <c r="AF375" i="2"/>
  <c r="J376" i="2"/>
  <c r="L375" i="2"/>
  <c r="X375" i="2" s="1"/>
  <c r="I375" i="2"/>
  <c r="Y373" i="3"/>
  <c r="P374" i="3"/>
  <c r="R374" i="3" s="1"/>
  <c r="U373" i="3" s="1"/>
  <c r="Z306" i="2"/>
  <c r="AD307" i="2"/>
  <c r="O373" i="3"/>
  <c r="AE374" i="3"/>
  <c r="AF374" i="3"/>
  <c r="K374" i="3"/>
  <c r="N374" i="3" s="1"/>
  <c r="L374" i="3"/>
  <c r="X374" i="3" s="1"/>
  <c r="J375" i="3"/>
  <c r="M374" i="3"/>
  <c r="I374" i="3"/>
  <c r="O373" i="2"/>
  <c r="V375" i="2"/>
  <c r="N375" i="2"/>
  <c r="P375" i="2"/>
  <c r="R375" i="2" s="1"/>
  <c r="Y374" i="2"/>
  <c r="N374" i="2"/>
  <c r="AA372" i="3"/>
  <c r="Q372" i="3"/>
  <c r="U373" i="2"/>
  <c r="O374" i="3" l="1"/>
  <c r="AE376" i="2"/>
  <c r="AF376" i="2"/>
  <c r="K376" i="2"/>
  <c r="V376" i="2" s="1"/>
  <c r="J377" i="2"/>
  <c r="L376" i="2"/>
  <c r="X376" i="2" s="1"/>
  <c r="M376" i="2"/>
  <c r="I376" i="2"/>
  <c r="AH375" i="2"/>
  <c r="O375" i="2"/>
  <c r="L375" i="3"/>
  <c r="X375" i="3" s="1"/>
  <c r="J376" i="3"/>
  <c r="M375" i="3"/>
  <c r="AE375" i="3"/>
  <c r="AF375" i="3"/>
  <c r="K375" i="3"/>
  <c r="N375" i="3" s="1"/>
  <c r="I375" i="3"/>
  <c r="P376" i="2"/>
  <c r="R376" i="2" s="1"/>
  <c r="Y375" i="2"/>
  <c r="Y374" i="3"/>
  <c r="P375" i="3"/>
  <c r="R375" i="3" s="1"/>
  <c r="Z305" i="2"/>
  <c r="AD306" i="2"/>
  <c r="U374" i="2"/>
  <c r="O374" i="2"/>
  <c r="AH374" i="3"/>
  <c r="AG374" i="3"/>
  <c r="V374" i="3"/>
  <c r="Q373" i="2"/>
  <c r="AA373" i="2"/>
  <c r="Q373" i="3"/>
  <c r="AA373" i="3"/>
  <c r="V375" i="3" l="1"/>
  <c r="O375" i="3"/>
  <c r="Z304" i="2"/>
  <c r="AD305" i="2"/>
  <c r="U376" i="2"/>
  <c r="AH376" i="2"/>
  <c r="K376" i="3"/>
  <c r="L376" i="3"/>
  <c r="X376" i="3" s="1"/>
  <c r="J377" i="3"/>
  <c r="M376" i="3"/>
  <c r="AE376" i="3"/>
  <c r="AF376" i="3"/>
  <c r="I376" i="3"/>
  <c r="AG376" i="2"/>
  <c r="Y375" i="3"/>
  <c r="P376" i="3"/>
  <c r="R376" i="3" s="1"/>
  <c r="U375" i="3" s="1"/>
  <c r="M377" i="2"/>
  <c r="AE377" i="2"/>
  <c r="AG377" i="2" s="1"/>
  <c r="AF377" i="2"/>
  <c r="AH377" i="2" s="1"/>
  <c r="J378" i="2"/>
  <c r="K377" i="2"/>
  <c r="L377" i="2"/>
  <c r="X377" i="2" s="1"/>
  <c r="I377" i="2"/>
  <c r="N376" i="2"/>
  <c r="Q374" i="2"/>
  <c r="AA374" i="2"/>
  <c r="AA375" i="2" s="1"/>
  <c r="U375" i="2"/>
  <c r="Q375" i="2"/>
  <c r="AH375" i="3"/>
  <c r="Q374" i="3"/>
  <c r="AA374" i="3"/>
  <c r="U374" i="3"/>
  <c r="AG375" i="3"/>
  <c r="N377" i="2"/>
  <c r="V377" i="2"/>
  <c r="Y376" i="2"/>
  <c r="P377" i="2"/>
  <c r="R377" i="2" s="1"/>
  <c r="V376" i="3" l="1"/>
  <c r="K378" i="2"/>
  <c r="L378" i="2"/>
  <c r="J379" i="2"/>
  <c r="M378" i="2"/>
  <c r="AE378" i="2"/>
  <c r="AG378" i="2" s="1"/>
  <c r="AF378" i="2"/>
  <c r="AH378" i="2" s="1"/>
  <c r="I378" i="2"/>
  <c r="N376" i="3"/>
  <c r="N378" i="2"/>
  <c r="V378" i="2"/>
  <c r="Y377" i="2"/>
  <c r="P378" i="2"/>
  <c r="R378" i="2" s="1"/>
  <c r="X378" i="2"/>
  <c r="AH376" i="3"/>
  <c r="AG376" i="3"/>
  <c r="Z303" i="2"/>
  <c r="AD304" i="2"/>
  <c r="O377" i="2"/>
  <c r="P377" i="3"/>
  <c r="R377" i="3" s="1"/>
  <c r="U376" i="3" s="1"/>
  <c r="Y376" i="3"/>
  <c r="Q375" i="3"/>
  <c r="AA375" i="3"/>
  <c r="O376" i="2"/>
  <c r="AF377" i="3"/>
  <c r="K377" i="3"/>
  <c r="V377" i="3" s="1"/>
  <c r="L377" i="3"/>
  <c r="X377" i="3" s="1"/>
  <c r="J378" i="3"/>
  <c r="M377" i="3"/>
  <c r="AE377" i="3"/>
  <c r="AG377" i="3" s="1"/>
  <c r="I377" i="3"/>
  <c r="O376" i="3" l="1"/>
  <c r="N377" i="3"/>
  <c r="Q377" i="2"/>
  <c r="N379" i="2"/>
  <c r="P379" i="2"/>
  <c r="R379" i="2" s="1"/>
  <c r="Y378" i="2"/>
  <c r="Q376" i="2"/>
  <c r="AA376" i="2"/>
  <c r="AA377" i="2" s="1"/>
  <c r="AE378" i="3"/>
  <c r="AF378" i="3"/>
  <c r="K378" i="3"/>
  <c r="N378" i="3" s="1"/>
  <c r="L378" i="3"/>
  <c r="X378" i="3" s="1"/>
  <c r="J379" i="3"/>
  <c r="M378" i="3"/>
  <c r="I378" i="3"/>
  <c r="U378" i="2"/>
  <c r="K379" i="2"/>
  <c r="V379" i="2" s="1"/>
  <c r="L379" i="2"/>
  <c r="X379" i="2" s="1"/>
  <c r="J380" i="2"/>
  <c r="M379" i="2"/>
  <c r="AE379" i="2"/>
  <c r="AG379" i="2" s="1"/>
  <c r="AF379" i="2"/>
  <c r="AH379" i="2" s="1"/>
  <c r="I379" i="2"/>
  <c r="Y377" i="3"/>
  <c r="P378" i="3"/>
  <c r="R378" i="3" s="1"/>
  <c r="U377" i="3" s="1"/>
  <c r="AH377" i="3"/>
  <c r="U377" i="2"/>
  <c r="Z302" i="2"/>
  <c r="AD303" i="2"/>
  <c r="O378" i="2"/>
  <c r="O378" i="3" l="1"/>
  <c r="O379" i="2"/>
  <c r="Y379" i="2"/>
  <c r="P380" i="2"/>
  <c r="R380" i="2" s="1"/>
  <c r="X380" i="2"/>
  <c r="AA378" i="2"/>
  <c r="Q378" i="2"/>
  <c r="O377" i="3"/>
  <c r="Y378" i="3"/>
  <c r="P379" i="3"/>
  <c r="R379" i="3" s="1"/>
  <c r="U378" i="3" s="1"/>
  <c r="L379" i="3"/>
  <c r="X379" i="3" s="1"/>
  <c r="J380" i="3"/>
  <c r="M379" i="3"/>
  <c r="AE379" i="3"/>
  <c r="AF379" i="3"/>
  <c r="K379" i="3"/>
  <c r="N379" i="3" s="1"/>
  <c r="I379" i="3"/>
  <c r="AH378" i="3"/>
  <c r="AA376" i="3"/>
  <c r="Q376" i="3"/>
  <c r="Z301" i="2"/>
  <c r="AD302" i="2"/>
  <c r="AE380" i="2"/>
  <c r="AF380" i="2"/>
  <c r="AH380" i="2" s="1"/>
  <c r="K380" i="2"/>
  <c r="V380" i="2" s="1"/>
  <c r="L380" i="2"/>
  <c r="J381" i="2"/>
  <c r="M380" i="2"/>
  <c r="I380" i="2"/>
  <c r="V378" i="3"/>
  <c r="V379" i="3" s="1"/>
  <c r="AG378" i="3"/>
  <c r="O379" i="3" l="1"/>
  <c r="Q377" i="3"/>
  <c r="AA377" i="3"/>
  <c r="AA378" i="3" s="1"/>
  <c r="U379" i="2"/>
  <c r="Q379" i="2"/>
  <c r="AA379" i="2"/>
  <c r="Y379" i="3"/>
  <c r="P380" i="3"/>
  <c r="R380" i="3" s="1"/>
  <c r="K380" i="3"/>
  <c r="V380" i="3" s="1"/>
  <c r="L380" i="3"/>
  <c r="X380" i="3" s="1"/>
  <c r="J381" i="3"/>
  <c r="M380" i="3"/>
  <c r="AE380" i="3"/>
  <c r="AF380" i="3"/>
  <c r="I380" i="3"/>
  <c r="Y380" i="2"/>
  <c r="P381" i="2"/>
  <c r="R381" i="2" s="1"/>
  <c r="Z300" i="2"/>
  <c r="AD301" i="2"/>
  <c r="M381" i="2"/>
  <c r="AE381" i="2"/>
  <c r="AF381" i="2"/>
  <c r="J382" i="2"/>
  <c r="K381" i="2"/>
  <c r="N381" i="2" s="1"/>
  <c r="L381" i="2"/>
  <c r="X381" i="2" s="1"/>
  <c r="I381" i="2"/>
  <c r="AH379" i="3"/>
  <c r="N380" i="2"/>
  <c r="Q378" i="3"/>
  <c r="AG380" i="2"/>
  <c r="AG379" i="3"/>
  <c r="N380" i="3" l="1"/>
  <c r="O381" i="2"/>
  <c r="O380" i="3"/>
  <c r="U381" i="2"/>
  <c r="AF381" i="3"/>
  <c r="K381" i="3"/>
  <c r="N381" i="3" s="1"/>
  <c r="L381" i="3"/>
  <c r="X381" i="3" s="1"/>
  <c r="J382" i="3"/>
  <c r="M381" i="3"/>
  <c r="AE381" i="3"/>
  <c r="I381" i="3"/>
  <c r="V381" i="2"/>
  <c r="V382" i="2" s="1"/>
  <c r="U380" i="2"/>
  <c r="AG381" i="2"/>
  <c r="K382" i="2"/>
  <c r="N382" i="2" s="1"/>
  <c r="L382" i="2"/>
  <c r="J383" i="2"/>
  <c r="M382" i="2"/>
  <c r="AE382" i="2"/>
  <c r="AG382" i="2" s="1"/>
  <c r="AF382" i="2"/>
  <c r="AH382" i="2" s="1"/>
  <c r="I382" i="2"/>
  <c r="Y381" i="2"/>
  <c r="P382" i="2"/>
  <c r="R382" i="2" s="1"/>
  <c r="X382" i="2"/>
  <c r="AH380" i="3"/>
  <c r="U379" i="3"/>
  <c r="Q379" i="3"/>
  <c r="AA379" i="3"/>
  <c r="P381" i="3"/>
  <c r="R381" i="3" s="1"/>
  <c r="Y380" i="3"/>
  <c r="AH381" i="2"/>
  <c r="O380" i="2"/>
  <c r="Z299" i="2"/>
  <c r="AD300" i="2"/>
  <c r="AG380" i="3"/>
  <c r="AH381" i="3" l="1"/>
  <c r="O382" i="2"/>
  <c r="O381" i="3"/>
  <c r="V381" i="3"/>
  <c r="N383" i="2"/>
  <c r="V383" i="2"/>
  <c r="P383" i="2"/>
  <c r="R383" i="2" s="1"/>
  <c r="Y382" i="2"/>
  <c r="AA380" i="3"/>
  <c r="Q380" i="3"/>
  <c r="Z298" i="2"/>
  <c r="AD299" i="2"/>
  <c r="AG381" i="3"/>
  <c r="Y381" i="3"/>
  <c r="P382" i="3"/>
  <c r="R382" i="3" s="1"/>
  <c r="Q381" i="2"/>
  <c r="K383" i="2"/>
  <c r="L383" i="2"/>
  <c r="X383" i="2" s="1"/>
  <c r="J384" i="2"/>
  <c r="M383" i="2"/>
  <c r="AE383" i="2"/>
  <c r="AG383" i="2" s="1"/>
  <c r="AF383" i="2"/>
  <c r="I383" i="2"/>
  <c r="AE382" i="3"/>
  <c r="AF382" i="3"/>
  <c r="K382" i="3"/>
  <c r="N382" i="3" s="1"/>
  <c r="L382" i="3"/>
  <c r="X382" i="3" s="1"/>
  <c r="J383" i="3"/>
  <c r="M382" i="3"/>
  <c r="I382" i="3"/>
  <c r="Q380" i="2"/>
  <c r="AA380" i="2"/>
  <c r="AA381" i="2" s="1"/>
  <c r="U380" i="3"/>
  <c r="V382" i="3" l="1"/>
  <c r="O382" i="3"/>
  <c r="Y383" i="2"/>
  <c r="P384" i="2"/>
  <c r="R384" i="2" s="1"/>
  <c r="X384" i="2"/>
  <c r="L383" i="3"/>
  <c r="X383" i="3" s="1"/>
  <c r="J384" i="3"/>
  <c r="M383" i="3"/>
  <c r="AE383" i="3"/>
  <c r="AF383" i="3"/>
  <c r="K383" i="3"/>
  <c r="N383" i="3" s="1"/>
  <c r="I383" i="3"/>
  <c r="Y382" i="3"/>
  <c r="P383" i="3"/>
  <c r="R383" i="3" s="1"/>
  <c r="U382" i="3" s="1"/>
  <c r="O383" i="2"/>
  <c r="Q381" i="3"/>
  <c r="AA381" i="3"/>
  <c r="Z297" i="2"/>
  <c r="AD298" i="2"/>
  <c r="AE384" i="2"/>
  <c r="AF384" i="2"/>
  <c r="AH384" i="2" s="1"/>
  <c r="K384" i="2"/>
  <c r="V384" i="2" s="1"/>
  <c r="L384" i="2"/>
  <c r="M384" i="2"/>
  <c r="J385" i="2"/>
  <c r="I384" i="2"/>
  <c r="AG382" i="3"/>
  <c r="U382" i="2"/>
  <c r="AA382" i="2"/>
  <c r="Q382" i="2"/>
  <c r="AH382" i="3"/>
  <c r="U381" i="3"/>
  <c r="AH383" i="2"/>
  <c r="AH383" i="3" l="1"/>
  <c r="O383" i="3"/>
  <c r="N384" i="2"/>
  <c r="AG383" i="3"/>
  <c r="Q383" i="2"/>
  <c r="AA383" i="2"/>
  <c r="Y383" i="3"/>
  <c r="P384" i="3"/>
  <c r="R384" i="3" s="1"/>
  <c r="U383" i="3" s="1"/>
  <c r="U383" i="2"/>
  <c r="M385" i="2"/>
  <c r="AE385" i="2"/>
  <c r="AF385" i="2"/>
  <c r="K385" i="2"/>
  <c r="N385" i="2" s="1"/>
  <c r="L385" i="2"/>
  <c r="X385" i="2" s="1"/>
  <c r="J386" i="2"/>
  <c r="I385" i="2"/>
  <c r="K384" i="3"/>
  <c r="N384" i="3" s="1"/>
  <c r="L384" i="3"/>
  <c r="X384" i="3" s="1"/>
  <c r="J385" i="3"/>
  <c r="M384" i="3"/>
  <c r="AE384" i="3"/>
  <c r="AF384" i="3"/>
  <c r="I384" i="3"/>
  <c r="AG384" i="2"/>
  <c r="Z296" i="2"/>
  <c r="AD297" i="2"/>
  <c r="V383" i="3"/>
  <c r="V384" i="3" s="1"/>
  <c r="Q382" i="3"/>
  <c r="AA382" i="3"/>
  <c r="Y384" i="2"/>
  <c r="P385" i="2"/>
  <c r="R385" i="2" s="1"/>
  <c r="AH384" i="3" l="1"/>
  <c r="O385" i="2"/>
  <c r="O384" i="3"/>
  <c r="O384" i="2"/>
  <c r="K386" i="2"/>
  <c r="L386" i="2"/>
  <c r="J387" i="2"/>
  <c r="M386" i="2"/>
  <c r="AE386" i="2"/>
  <c r="AG386" i="2" s="1"/>
  <c r="AF386" i="2"/>
  <c r="AH386" i="2" s="1"/>
  <c r="I386" i="2"/>
  <c r="U385" i="2"/>
  <c r="AH385" i="2"/>
  <c r="P385" i="3"/>
  <c r="R385" i="3" s="1"/>
  <c r="U384" i="3" s="1"/>
  <c r="Y384" i="3"/>
  <c r="V385" i="2"/>
  <c r="AF385" i="3"/>
  <c r="K385" i="3"/>
  <c r="N385" i="3" s="1"/>
  <c r="L385" i="3"/>
  <c r="X385" i="3" s="1"/>
  <c r="J386" i="3"/>
  <c r="M385" i="3"/>
  <c r="AE385" i="3"/>
  <c r="I385" i="3"/>
  <c r="AG385" i="2"/>
  <c r="U384" i="2"/>
  <c r="Q383" i="3"/>
  <c r="AA383" i="3"/>
  <c r="AG384" i="3"/>
  <c r="Z295" i="2"/>
  <c r="AD296" i="2"/>
  <c r="N386" i="2"/>
  <c r="Y385" i="2"/>
  <c r="P386" i="2"/>
  <c r="R386" i="2" s="1"/>
  <c r="X386" i="2"/>
  <c r="AG385" i="3" l="1"/>
  <c r="V385" i="3"/>
  <c r="Z294" i="2"/>
  <c r="AD295" i="2"/>
  <c r="Q384" i="2"/>
  <c r="AA384" i="2"/>
  <c r="AA384" i="3"/>
  <c r="Q384" i="3"/>
  <c r="O385" i="3"/>
  <c r="AE386" i="3"/>
  <c r="AF386" i="3"/>
  <c r="K386" i="3"/>
  <c r="N386" i="3" s="1"/>
  <c r="L386" i="3"/>
  <c r="X386" i="3" s="1"/>
  <c r="J387" i="3"/>
  <c r="M386" i="3"/>
  <c r="I386" i="3"/>
  <c r="K387" i="2"/>
  <c r="L387" i="2"/>
  <c r="X387" i="2" s="1"/>
  <c r="J388" i="2"/>
  <c r="M387" i="2"/>
  <c r="AE387" i="2"/>
  <c r="AF387" i="2"/>
  <c r="I387" i="2"/>
  <c r="Q385" i="2"/>
  <c r="AA385" i="2"/>
  <c r="Y385" i="3"/>
  <c r="P386" i="3"/>
  <c r="R386" i="3" s="1"/>
  <c r="U385" i="3" s="1"/>
  <c r="N387" i="2"/>
  <c r="P387" i="2"/>
  <c r="R387" i="2" s="1"/>
  <c r="U386" i="2" s="1"/>
  <c r="Y386" i="2"/>
  <c r="V386" i="2"/>
  <c r="V387" i="2" s="1"/>
  <c r="O386" i="2"/>
  <c r="AH385" i="3"/>
  <c r="AH386" i="3" l="1"/>
  <c r="O386" i="3"/>
  <c r="O387" i="2"/>
  <c r="AG386" i="3"/>
  <c r="Q385" i="3"/>
  <c r="AA385" i="3"/>
  <c r="AH387" i="2"/>
  <c r="Y386" i="3"/>
  <c r="P387" i="3"/>
  <c r="R387" i="3" s="1"/>
  <c r="U386" i="3" s="1"/>
  <c r="AA386" i="2"/>
  <c r="Q386" i="2"/>
  <c r="V386" i="3"/>
  <c r="V387" i="3" s="1"/>
  <c r="AG387" i="2"/>
  <c r="L387" i="3"/>
  <c r="X387" i="3" s="1"/>
  <c r="J388" i="3"/>
  <c r="M387" i="3"/>
  <c r="AE387" i="3"/>
  <c r="AF387" i="3"/>
  <c r="K387" i="3"/>
  <c r="N387" i="3" s="1"/>
  <c r="I387" i="3"/>
  <c r="AD294" i="2"/>
  <c r="Z293" i="2"/>
  <c r="U387" i="2"/>
  <c r="AE388" i="2"/>
  <c r="AF388" i="2"/>
  <c r="K388" i="2"/>
  <c r="L388" i="2"/>
  <c r="X388" i="2" s="1"/>
  <c r="M388" i="2"/>
  <c r="J389" i="2"/>
  <c r="I388" i="2"/>
  <c r="Y387" i="2"/>
  <c r="P388" i="2"/>
  <c r="R388" i="2" s="1"/>
  <c r="V388" i="2"/>
  <c r="N388" i="2"/>
  <c r="O387" i="3" l="1"/>
  <c r="K388" i="3"/>
  <c r="N388" i="3" s="1"/>
  <c r="L388" i="3"/>
  <c r="X388" i="3" s="1"/>
  <c r="J389" i="3"/>
  <c r="M388" i="3"/>
  <c r="AE388" i="3"/>
  <c r="AF388" i="3"/>
  <c r="I388" i="3"/>
  <c r="Z292" i="2"/>
  <c r="AD293" i="2"/>
  <c r="Y388" i="2"/>
  <c r="P389" i="2"/>
  <c r="R389" i="2" s="1"/>
  <c r="X389" i="2"/>
  <c r="M389" i="2"/>
  <c r="AE389" i="2"/>
  <c r="AF389" i="2"/>
  <c r="L389" i="2"/>
  <c r="J390" i="2"/>
  <c r="K389" i="2"/>
  <c r="N389" i="2" s="1"/>
  <c r="I389" i="2"/>
  <c r="Q387" i="2"/>
  <c r="AA387" i="2"/>
  <c r="O388" i="2"/>
  <c r="AH387" i="3"/>
  <c r="AH388" i="2"/>
  <c r="AG387" i="3"/>
  <c r="Q386" i="3"/>
  <c r="AA386" i="3"/>
  <c r="U388" i="2"/>
  <c r="AG388" i="2"/>
  <c r="Y387" i="3"/>
  <c r="P388" i="3"/>
  <c r="R388" i="3" s="1"/>
  <c r="U387" i="3" s="1"/>
  <c r="AH388" i="3" l="1"/>
  <c r="AG388" i="3"/>
  <c r="V388" i="3"/>
  <c r="O389" i="2"/>
  <c r="O388" i="3"/>
  <c r="P389" i="3"/>
  <c r="R389" i="3" s="1"/>
  <c r="U388" i="3" s="1"/>
  <c r="Y388" i="3"/>
  <c r="V389" i="2"/>
  <c r="AF389" i="3"/>
  <c r="K389" i="3"/>
  <c r="N389" i="3" s="1"/>
  <c r="L389" i="3"/>
  <c r="X389" i="3" s="1"/>
  <c r="J390" i="3"/>
  <c r="M389" i="3"/>
  <c r="AE389" i="3"/>
  <c r="I389" i="3"/>
  <c r="K390" i="2"/>
  <c r="L390" i="2"/>
  <c r="X390" i="2" s="1"/>
  <c r="J391" i="2"/>
  <c r="M390" i="2"/>
  <c r="AE390" i="2"/>
  <c r="AG390" i="2" s="1"/>
  <c r="AF390" i="2"/>
  <c r="AH390" i="2" s="1"/>
  <c r="I390" i="2"/>
  <c r="Q388" i="2"/>
  <c r="AA388" i="2"/>
  <c r="AH389" i="2"/>
  <c r="AG389" i="2"/>
  <c r="Z291" i="2"/>
  <c r="AD292" i="2"/>
  <c r="Q387" i="3"/>
  <c r="AA387" i="3"/>
  <c r="N390" i="2"/>
  <c r="V390" i="2"/>
  <c r="Y389" i="2"/>
  <c r="P390" i="2"/>
  <c r="R390" i="2" s="1"/>
  <c r="O389" i="3" l="1"/>
  <c r="Y389" i="3"/>
  <c r="P390" i="3"/>
  <c r="R390" i="3" s="1"/>
  <c r="U389" i="3" s="1"/>
  <c r="V389" i="3"/>
  <c r="O390" i="2"/>
  <c r="AE390" i="3"/>
  <c r="AF390" i="3"/>
  <c r="K390" i="3"/>
  <c r="N390" i="3" s="1"/>
  <c r="L390" i="3"/>
  <c r="X390" i="3" s="1"/>
  <c r="J391" i="3"/>
  <c r="M390" i="3"/>
  <c r="I390" i="3"/>
  <c r="AH389" i="3"/>
  <c r="AA388" i="3"/>
  <c r="Q388" i="3"/>
  <c r="P391" i="2"/>
  <c r="R391" i="2" s="1"/>
  <c r="Y390" i="2"/>
  <c r="K391" i="2"/>
  <c r="N391" i="2" s="1"/>
  <c r="L391" i="2"/>
  <c r="X391" i="2" s="1"/>
  <c r="J392" i="2"/>
  <c r="M391" i="2"/>
  <c r="AE391" i="2"/>
  <c r="AF391" i="2"/>
  <c r="I391" i="2"/>
  <c r="U390" i="2"/>
  <c r="U389" i="2"/>
  <c r="Q389" i="2"/>
  <c r="AA389" i="2"/>
  <c r="Z290" i="2"/>
  <c r="AD291" i="2"/>
  <c r="AG389" i="3"/>
  <c r="O391" i="2" l="1"/>
  <c r="O390" i="3"/>
  <c r="L391" i="3"/>
  <c r="X391" i="3" s="1"/>
  <c r="J392" i="3"/>
  <c r="M391" i="3"/>
  <c r="AE391" i="3"/>
  <c r="AF391" i="3"/>
  <c r="K391" i="3"/>
  <c r="N391" i="3" s="1"/>
  <c r="I391" i="3"/>
  <c r="V390" i="3"/>
  <c r="V391" i="3" s="1"/>
  <c r="AG390" i="3"/>
  <c r="AE392" i="2"/>
  <c r="AG392" i="2" s="1"/>
  <c r="AF392" i="2"/>
  <c r="AH392" i="2" s="1"/>
  <c r="K392" i="2"/>
  <c r="L392" i="2"/>
  <c r="M392" i="2"/>
  <c r="J393" i="2"/>
  <c r="I392" i="2"/>
  <c r="AH390" i="3"/>
  <c r="AA390" i="2"/>
  <c r="Q390" i="2"/>
  <c r="Q389" i="3"/>
  <c r="AA389" i="3"/>
  <c r="AH391" i="2"/>
  <c r="Y391" i="2"/>
  <c r="P392" i="2"/>
  <c r="R392" i="2" s="1"/>
  <c r="X392" i="2"/>
  <c r="V392" i="2"/>
  <c r="N392" i="2"/>
  <c r="AD290" i="2"/>
  <c r="Z289" i="2"/>
  <c r="V391" i="2"/>
  <c r="AG391" i="2"/>
  <c r="Y390" i="3"/>
  <c r="P391" i="3"/>
  <c r="R391" i="3" s="1"/>
  <c r="AG391" i="3" l="1"/>
  <c r="K392" i="3"/>
  <c r="N392" i="3" s="1"/>
  <c r="L392" i="3"/>
  <c r="X392" i="3" s="1"/>
  <c r="J393" i="3"/>
  <c r="M392" i="3"/>
  <c r="AE392" i="3"/>
  <c r="AF392" i="3"/>
  <c r="I392" i="3"/>
  <c r="U390" i="3"/>
  <c r="Y391" i="3"/>
  <c r="P392" i="3"/>
  <c r="R392" i="3" s="1"/>
  <c r="O391" i="3"/>
  <c r="M393" i="2"/>
  <c r="AE393" i="2"/>
  <c r="AF393" i="2"/>
  <c r="J394" i="2"/>
  <c r="K393" i="2"/>
  <c r="V393" i="2" s="1"/>
  <c r="L393" i="2"/>
  <c r="X393" i="2" s="1"/>
  <c r="I393" i="2"/>
  <c r="Q390" i="3"/>
  <c r="AA390" i="3"/>
  <c r="Y392" i="2"/>
  <c r="P393" i="2"/>
  <c r="R393" i="2" s="1"/>
  <c r="Z288" i="2"/>
  <c r="AD289" i="2"/>
  <c r="O392" i="2"/>
  <c r="Q391" i="2"/>
  <c r="AA391" i="2"/>
  <c r="U391" i="2"/>
  <c r="AH391" i="3"/>
  <c r="V392" i="3" l="1"/>
  <c r="AH392" i="3"/>
  <c r="AG392" i="3"/>
  <c r="O392" i="3"/>
  <c r="P393" i="3"/>
  <c r="R393" i="3" s="1"/>
  <c r="U392" i="3" s="1"/>
  <c r="N393" i="3"/>
  <c r="Y392" i="3"/>
  <c r="N393" i="2"/>
  <c r="K394" i="2"/>
  <c r="L394" i="2"/>
  <c r="X394" i="2" s="1"/>
  <c r="J395" i="2"/>
  <c r="M394" i="2"/>
  <c r="AE394" i="2"/>
  <c r="AG394" i="2" s="1"/>
  <c r="I394" i="2"/>
  <c r="AF394" i="2"/>
  <c r="AH394" i="2" s="1"/>
  <c r="AF393" i="3"/>
  <c r="K393" i="3"/>
  <c r="V393" i="3" s="1"/>
  <c r="L393" i="3"/>
  <c r="X393" i="3" s="1"/>
  <c r="J394" i="3"/>
  <c r="M393" i="3"/>
  <c r="AE393" i="3"/>
  <c r="I393" i="3"/>
  <c r="Q392" i="2"/>
  <c r="AA392" i="2"/>
  <c r="U392" i="2"/>
  <c r="AH393" i="2"/>
  <c r="Z287" i="2"/>
  <c r="AD287" i="2" s="1"/>
  <c r="AD288" i="2"/>
  <c r="U391" i="3"/>
  <c r="AG393" i="2"/>
  <c r="N394" i="2"/>
  <c r="V394" i="2"/>
  <c r="Y393" i="2"/>
  <c r="P394" i="2"/>
  <c r="R394" i="2" s="1"/>
  <c r="Q391" i="3"/>
  <c r="AA391" i="3"/>
  <c r="AG393" i="3" l="1"/>
  <c r="O393" i="3"/>
  <c r="P395" i="2"/>
  <c r="R395" i="2" s="1"/>
  <c r="Y394" i="2"/>
  <c r="X395" i="2"/>
  <c r="AE394" i="3"/>
  <c r="AF394" i="3"/>
  <c r="AH394" i="3" s="1"/>
  <c r="K394" i="3"/>
  <c r="N394" i="3" s="1"/>
  <c r="L394" i="3"/>
  <c r="J395" i="3"/>
  <c r="M394" i="3"/>
  <c r="I394" i="3"/>
  <c r="K395" i="2"/>
  <c r="N395" i="2" s="1"/>
  <c r="L395" i="2"/>
  <c r="J396" i="2"/>
  <c r="M395" i="2"/>
  <c r="AE395" i="2"/>
  <c r="AF395" i="2"/>
  <c r="AH395" i="2" s="1"/>
  <c r="I395" i="2"/>
  <c r="U393" i="2"/>
  <c r="O394" i="2"/>
  <c r="Y393" i="3"/>
  <c r="P394" i="3"/>
  <c r="R394" i="3" s="1"/>
  <c r="X394" i="3"/>
  <c r="AA392" i="3"/>
  <c r="Q392" i="3"/>
  <c r="AH393" i="3"/>
  <c r="O393" i="2"/>
  <c r="V394" i="3" l="1"/>
  <c r="O395" i="2"/>
  <c r="V395" i="2"/>
  <c r="Y394" i="3"/>
  <c r="P395" i="3"/>
  <c r="R395" i="3" s="1"/>
  <c r="L395" i="3"/>
  <c r="X395" i="3" s="1"/>
  <c r="J396" i="3"/>
  <c r="M395" i="3"/>
  <c r="AE395" i="3"/>
  <c r="AF395" i="3"/>
  <c r="K395" i="3"/>
  <c r="N395" i="3" s="1"/>
  <c r="I395" i="3"/>
  <c r="U395" i="2"/>
  <c r="AG395" i="2"/>
  <c r="Y395" i="2"/>
  <c r="P396" i="2"/>
  <c r="R396" i="2" s="1"/>
  <c r="N396" i="2"/>
  <c r="Q393" i="3"/>
  <c r="AA393" i="3"/>
  <c r="Q393" i="2"/>
  <c r="AA393" i="2"/>
  <c r="AA394" i="2" s="1"/>
  <c r="O394" i="3"/>
  <c r="U393" i="3"/>
  <c r="AE396" i="2"/>
  <c r="AF396" i="2"/>
  <c r="K396" i="2"/>
  <c r="V396" i="2" s="1"/>
  <c r="L396" i="2"/>
  <c r="X396" i="2" s="1"/>
  <c r="M396" i="2"/>
  <c r="J397" i="2"/>
  <c r="I396" i="2"/>
  <c r="Q394" i="2"/>
  <c r="AG394" i="3"/>
  <c r="U394" i="2"/>
  <c r="AH395" i="3" l="1"/>
  <c r="O395" i="3"/>
  <c r="M397" i="2"/>
  <c r="AE397" i="2"/>
  <c r="AF397" i="2"/>
  <c r="AH397" i="2" s="1"/>
  <c r="K397" i="2"/>
  <c r="V397" i="2" s="1"/>
  <c r="L397" i="2"/>
  <c r="J398" i="2"/>
  <c r="I397" i="2"/>
  <c r="O396" i="2"/>
  <c r="V395" i="3"/>
  <c r="AG395" i="3"/>
  <c r="Y396" i="2"/>
  <c r="P397" i="2"/>
  <c r="R397" i="2" s="1"/>
  <c r="X397" i="2"/>
  <c r="AG396" i="2"/>
  <c r="Y395" i="3"/>
  <c r="P396" i="3"/>
  <c r="R396" i="3" s="1"/>
  <c r="K396" i="3"/>
  <c r="N396" i="3" s="1"/>
  <c r="L396" i="3"/>
  <c r="X396" i="3" s="1"/>
  <c r="J397" i="3"/>
  <c r="M396" i="3"/>
  <c r="AE396" i="3"/>
  <c r="AF396" i="3"/>
  <c r="I396" i="3"/>
  <c r="Q395" i="2"/>
  <c r="AA395" i="2"/>
  <c r="U395" i="3"/>
  <c r="AH396" i="2"/>
  <c r="U396" i="2"/>
  <c r="Q394" i="3"/>
  <c r="AA394" i="3"/>
  <c r="U394" i="3"/>
  <c r="V396" i="3" l="1"/>
  <c r="AG396" i="3"/>
  <c r="N397" i="2"/>
  <c r="Y397" i="2"/>
  <c r="P398" i="2"/>
  <c r="R398" i="2" s="1"/>
  <c r="X398" i="2"/>
  <c r="AG397" i="2"/>
  <c r="Q396" i="2"/>
  <c r="AA396" i="2"/>
  <c r="AF397" i="3"/>
  <c r="K397" i="3"/>
  <c r="N397" i="3" s="1"/>
  <c r="L397" i="3"/>
  <c r="X397" i="3" s="1"/>
  <c r="J398" i="3"/>
  <c r="M397" i="3"/>
  <c r="AE397" i="3"/>
  <c r="I397" i="3"/>
  <c r="O396" i="3"/>
  <c r="K398" i="2"/>
  <c r="N398" i="2" s="1"/>
  <c r="L398" i="2"/>
  <c r="J399" i="2"/>
  <c r="M398" i="2"/>
  <c r="AE398" i="2"/>
  <c r="I398" i="2"/>
  <c r="AF398" i="2"/>
  <c r="AH398" i="2" s="1"/>
  <c r="Q395" i="3"/>
  <c r="AA395" i="3"/>
  <c r="P397" i="3"/>
  <c r="R397" i="3" s="1"/>
  <c r="U396" i="3" s="1"/>
  <c r="Y396" i="3"/>
  <c r="AH396" i="3"/>
  <c r="O398" i="2" l="1"/>
  <c r="O397" i="3"/>
  <c r="AE398" i="3"/>
  <c r="AF398" i="3"/>
  <c r="K398" i="3"/>
  <c r="V398" i="3" s="1"/>
  <c r="L398" i="3"/>
  <c r="X398" i="3" s="1"/>
  <c r="J399" i="3"/>
  <c r="M398" i="3"/>
  <c r="I398" i="3"/>
  <c r="V397" i="3"/>
  <c r="AA396" i="3"/>
  <c r="Q396" i="3"/>
  <c r="AG398" i="2"/>
  <c r="U397" i="2"/>
  <c r="V398" i="2"/>
  <c r="P399" i="2"/>
  <c r="R399" i="2" s="1"/>
  <c r="U398" i="2" s="1"/>
  <c r="Y398" i="2"/>
  <c r="AG397" i="3"/>
  <c r="O397" i="2"/>
  <c r="AH397" i="3"/>
  <c r="K399" i="2"/>
  <c r="N399" i="2" s="1"/>
  <c r="L399" i="2"/>
  <c r="X399" i="2" s="1"/>
  <c r="J400" i="2"/>
  <c r="M399" i="2"/>
  <c r="AE399" i="2"/>
  <c r="AF399" i="2"/>
  <c r="I399" i="2"/>
  <c r="Y397" i="3"/>
  <c r="P398" i="3"/>
  <c r="R398" i="3" s="1"/>
  <c r="U397" i="3" s="1"/>
  <c r="O399" i="2" l="1"/>
  <c r="N398" i="3"/>
  <c r="AH399" i="2"/>
  <c r="Q397" i="3"/>
  <c r="AA397" i="3"/>
  <c r="AG398" i="3"/>
  <c r="V399" i="2"/>
  <c r="AG399" i="2"/>
  <c r="Y398" i="3"/>
  <c r="P399" i="3"/>
  <c r="R399" i="3" s="1"/>
  <c r="U398" i="3" s="1"/>
  <c r="AA398" i="2"/>
  <c r="Q398" i="2"/>
  <c r="AH398" i="3"/>
  <c r="Q397" i="2"/>
  <c r="AA397" i="2"/>
  <c r="Y399" i="2"/>
  <c r="P400" i="2"/>
  <c r="R400" i="2" s="1"/>
  <c r="N400" i="2"/>
  <c r="V400" i="2"/>
  <c r="AE400" i="2"/>
  <c r="AF400" i="2"/>
  <c r="K400" i="2"/>
  <c r="L400" i="2"/>
  <c r="X400" i="2" s="1"/>
  <c r="M400" i="2"/>
  <c r="J401" i="2"/>
  <c r="I400" i="2"/>
  <c r="L399" i="3"/>
  <c r="X399" i="3" s="1"/>
  <c r="J400" i="3"/>
  <c r="M399" i="3"/>
  <c r="AE399" i="3"/>
  <c r="AF399" i="3"/>
  <c r="K399" i="3"/>
  <c r="I399" i="3"/>
  <c r="N399" i="3" l="1"/>
  <c r="AH399" i="3"/>
  <c r="O399" i="3"/>
  <c r="Y400" i="2"/>
  <c r="P401" i="2"/>
  <c r="R401" i="2" s="1"/>
  <c r="U400" i="2"/>
  <c r="V399" i="3"/>
  <c r="AG399" i="3"/>
  <c r="U399" i="2"/>
  <c r="O398" i="3"/>
  <c r="M401" i="2"/>
  <c r="AE401" i="2"/>
  <c r="AF401" i="2"/>
  <c r="J402" i="2"/>
  <c r="K401" i="2"/>
  <c r="V401" i="2" s="1"/>
  <c r="L401" i="2"/>
  <c r="X401" i="2" s="1"/>
  <c r="I401" i="2"/>
  <c r="AH400" i="2"/>
  <c r="O400" i="2"/>
  <c r="AG400" i="2"/>
  <c r="Q399" i="2"/>
  <c r="AA399" i="2"/>
  <c r="Y399" i="3"/>
  <c r="P400" i="3"/>
  <c r="R400" i="3" s="1"/>
  <c r="U399" i="3" s="1"/>
  <c r="K400" i="3"/>
  <c r="N400" i="3" s="1"/>
  <c r="L400" i="3"/>
  <c r="X400" i="3" s="1"/>
  <c r="J401" i="3"/>
  <c r="M400" i="3"/>
  <c r="AE400" i="3"/>
  <c r="AF400" i="3"/>
  <c r="I400" i="3"/>
  <c r="V400" i="3" l="1"/>
  <c r="O400" i="3"/>
  <c r="Q398" i="3"/>
  <c r="AA398" i="3"/>
  <c r="AA399" i="3" s="1"/>
  <c r="N401" i="2"/>
  <c r="K402" i="2"/>
  <c r="L402" i="2"/>
  <c r="J403" i="2"/>
  <c r="M402" i="2"/>
  <c r="AE402" i="2"/>
  <c r="AG402" i="2" s="1"/>
  <c r="AF402" i="2"/>
  <c r="AH402" i="2" s="1"/>
  <c r="I402" i="2"/>
  <c r="AF401" i="3"/>
  <c r="K401" i="3"/>
  <c r="N401" i="3" s="1"/>
  <c r="L401" i="3"/>
  <c r="X401" i="3" s="1"/>
  <c r="J402" i="3"/>
  <c r="M401" i="3"/>
  <c r="AE401" i="3"/>
  <c r="I401" i="3"/>
  <c r="AH400" i="3"/>
  <c r="AH401" i="2"/>
  <c r="Q399" i="3"/>
  <c r="AG400" i="3"/>
  <c r="AG401" i="2"/>
  <c r="P401" i="3"/>
  <c r="R401" i="3" s="1"/>
  <c r="Y400" i="3"/>
  <c r="Q400" i="2"/>
  <c r="AA400" i="2"/>
  <c r="Y401" i="2"/>
  <c r="V402" i="2"/>
  <c r="X402" i="2"/>
  <c r="P402" i="2"/>
  <c r="R402" i="2" s="1"/>
  <c r="U401" i="2"/>
  <c r="V401" i="3" l="1"/>
  <c r="AG401" i="3"/>
  <c r="AH401" i="3"/>
  <c r="O401" i="2"/>
  <c r="Y402" i="2"/>
  <c r="P403" i="2"/>
  <c r="R403" i="2" s="1"/>
  <c r="Y401" i="3"/>
  <c r="P402" i="3"/>
  <c r="R402" i="3" s="1"/>
  <c r="U401" i="3" s="1"/>
  <c r="AE402" i="3"/>
  <c r="AF402" i="3"/>
  <c r="K402" i="3"/>
  <c r="N402" i="3" s="1"/>
  <c r="L402" i="3"/>
  <c r="X402" i="3" s="1"/>
  <c r="J403" i="3"/>
  <c r="M402" i="3"/>
  <c r="I402" i="3"/>
  <c r="K403" i="2"/>
  <c r="V403" i="2" s="1"/>
  <c r="M403" i="2"/>
  <c r="L403" i="2"/>
  <c r="X403" i="2" s="1"/>
  <c r="AE403" i="2"/>
  <c r="AF403" i="2"/>
  <c r="J404" i="2"/>
  <c r="I403" i="2"/>
  <c r="AA400" i="3"/>
  <c r="Q400" i="3"/>
  <c r="U400" i="3"/>
  <c r="N402" i="2"/>
  <c r="O401" i="3"/>
  <c r="AH402" i="3" l="1"/>
  <c r="V402" i="3"/>
  <c r="AG402" i="3"/>
  <c r="O402" i="3"/>
  <c r="Q401" i="3"/>
  <c r="AA401" i="3"/>
  <c r="N403" i="2"/>
  <c r="Y402" i="3"/>
  <c r="P403" i="3"/>
  <c r="R403" i="3" s="1"/>
  <c r="U402" i="2"/>
  <c r="O402" i="2"/>
  <c r="AE404" i="2"/>
  <c r="AF404" i="2"/>
  <c r="K404" i="2"/>
  <c r="N404" i="2" s="1"/>
  <c r="J405" i="2"/>
  <c r="L404" i="2"/>
  <c r="X404" i="2" s="1"/>
  <c r="M404" i="2"/>
  <c r="I404" i="2"/>
  <c r="L403" i="3"/>
  <c r="X403" i="3" s="1"/>
  <c r="J404" i="3"/>
  <c r="M403" i="3"/>
  <c r="AE403" i="3"/>
  <c r="AF403" i="3"/>
  <c r="K403" i="3"/>
  <c r="N403" i="3" s="1"/>
  <c r="I403" i="3"/>
  <c r="Y403" i="2"/>
  <c r="P404" i="2"/>
  <c r="R404" i="2" s="1"/>
  <c r="AH403" i="2"/>
  <c r="Q401" i="2"/>
  <c r="AA401" i="2"/>
  <c r="AG403" i="2"/>
  <c r="O404" i="2" l="1"/>
  <c r="O403" i="3"/>
  <c r="U403" i="2"/>
  <c r="O403" i="2"/>
  <c r="AH403" i="3"/>
  <c r="M405" i="2"/>
  <c r="AE405" i="2"/>
  <c r="K405" i="2"/>
  <c r="N405" i="2" s="1"/>
  <c r="L405" i="2"/>
  <c r="X405" i="2" s="1"/>
  <c r="AF405" i="2"/>
  <c r="AH405" i="2" s="1"/>
  <c r="J406" i="2"/>
  <c r="I405" i="2"/>
  <c r="Y404" i="2"/>
  <c r="P405" i="2"/>
  <c r="R405" i="2" s="1"/>
  <c r="U404" i="2" s="1"/>
  <c r="AG403" i="3"/>
  <c r="V404" i="2"/>
  <c r="AH404" i="2"/>
  <c r="V403" i="3"/>
  <c r="Q402" i="3"/>
  <c r="AA402" i="3"/>
  <c r="AA402" i="2"/>
  <c r="Q402" i="2"/>
  <c r="N404" i="3"/>
  <c r="Y403" i="3"/>
  <c r="P404" i="3"/>
  <c r="R404" i="3" s="1"/>
  <c r="U402" i="3"/>
  <c r="K404" i="3"/>
  <c r="L404" i="3"/>
  <c r="X404" i="3" s="1"/>
  <c r="M404" i="3"/>
  <c r="AE404" i="3"/>
  <c r="AG404" i="3" s="1"/>
  <c r="AF404" i="3"/>
  <c r="AH404" i="3" s="1"/>
  <c r="J405" i="3"/>
  <c r="I404" i="3"/>
  <c r="AG404" i="2"/>
  <c r="V404" i="3" l="1"/>
  <c r="O405" i="2"/>
  <c r="Q403" i="2"/>
  <c r="AA403" i="2"/>
  <c r="K406" i="2"/>
  <c r="N406" i="2" s="1"/>
  <c r="L406" i="2"/>
  <c r="X406" i="2" s="1"/>
  <c r="J407" i="2"/>
  <c r="M406" i="2"/>
  <c r="AE406" i="2"/>
  <c r="AF406" i="2"/>
  <c r="I406" i="2"/>
  <c r="U405" i="2"/>
  <c r="Q403" i="3"/>
  <c r="AA403" i="3"/>
  <c r="V405" i="2"/>
  <c r="P405" i="3"/>
  <c r="R405" i="3" s="1"/>
  <c r="Y404" i="3"/>
  <c r="AG405" i="2"/>
  <c r="Y405" i="2"/>
  <c r="P406" i="2"/>
  <c r="R406" i="2" s="1"/>
  <c r="L405" i="3"/>
  <c r="X405" i="3" s="1"/>
  <c r="M405" i="3"/>
  <c r="K405" i="3"/>
  <c r="V405" i="3" s="1"/>
  <c r="AE405" i="3"/>
  <c r="J406" i="3"/>
  <c r="AF405" i="3"/>
  <c r="I405" i="3"/>
  <c r="O404" i="3"/>
  <c r="U403" i="3"/>
  <c r="Q404" i="2"/>
  <c r="AA404" i="2"/>
  <c r="AG405" i="3" l="1"/>
  <c r="N405" i="3"/>
  <c r="AH405" i="3"/>
  <c r="O406" i="2"/>
  <c r="V406" i="2"/>
  <c r="O405" i="3"/>
  <c r="U405" i="3"/>
  <c r="AH406" i="2"/>
  <c r="Y405" i="3"/>
  <c r="P406" i="3"/>
  <c r="R406" i="3" s="1"/>
  <c r="X407" i="2"/>
  <c r="Y406" i="2"/>
  <c r="P407" i="2"/>
  <c r="R407" i="2" s="1"/>
  <c r="Q405" i="2"/>
  <c r="AA405" i="2"/>
  <c r="U406" i="2"/>
  <c r="U404" i="3"/>
  <c r="K406" i="3"/>
  <c r="N406" i="3" s="1"/>
  <c r="L406" i="3"/>
  <c r="X406" i="3" s="1"/>
  <c r="J407" i="3"/>
  <c r="M406" i="3"/>
  <c r="AE406" i="3"/>
  <c r="AG406" i="3" s="1"/>
  <c r="AF406" i="3"/>
  <c r="AH406" i="3" s="1"/>
  <c r="I406" i="3"/>
  <c r="AG406" i="2"/>
  <c r="AA404" i="3"/>
  <c r="Q404" i="3"/>
  <c r="K407" i="2"/>
  <c r="N407" i="2" s="1"/>
  <c r="M407" i="2"/>
  <c r="J408" i="2"/>
  <c r="L407" i="2"/>
  <c r="AE407" i="2"/>
  <c r="AF407" i="2"/>
  <c r="AH407" i="2" s="1"/>
  <c r="I407" i="2"/>
  <c r="O407" i="2" l="1"/>
  <c r="O406" i="3"/>
  <c r="V407" i="2"/>
  <c r="Y407" i="2"/>
  <c r="P408" i="2"/>
  <c r="R408" i="2" s="1"/>
  <c r="P407" i="3"/>
  <c r="R407" i="3" s="1"/>
  <c r="Y406" i="3"/>
  <c r="U407" i="2"/>
  <c r="V406" i="3"/>
  <c r="AE408" i="2"/>
  <c r="AF408" i="2"/>
  <c r="K408" i="2"/>
  <c r="N408" i="2" s="1"/>
  <c r="L408" i="2"/>
  <c r="X408" i="2" s="1"/>
  <c r="M408" i="2"/>
  <c r="J409" i="2"/>
  <c r="I408" i="2"/>
  <c r="AG407" i="2"/>
  <c r="Q405" i="3"/>
  <c r="AA405" i="3"/>
  <c r="K407" i="3"/>
  <c r="N407" i="3" s="1"/>
  <c r="L407" i="3"/>
  <c r="X407" i="3" s="1"/>
  <c r="J408" i="3"/>
  <c r="M407" i="3"/>
  <c r="AE407" i="3"/>
  <c r="AG407" i="3" s="1"/>
  <c r="AF407" i="3"/>
  <c r="I407" i="3"/>
  <c r="AA406" i="2"/>
  <c r="Q406" i="2"/>
  <c r="AH407" i="3" l="1"/>
  <c r="V407" i="3"/>
  <c r="O408" i="2"/>
  <c r="V408" i="2"/>
  <c r="AG408" i="2"/>
  <c r="O407" i="3"/>
  <c r="AE408" i="3"/>
  <c r="AF408" i="3"/>
  <c r="K408" i="3"/>
  <c r="N408" i="3" s="1"/>
  <c r="L408" i="3"/>
  <c r="X408" i="3" s="1"/>
  <c r="J409" i="3"/>
  <c r="M408" i="3"/>
  <c r="I408" i="3"/>
  <c r="AH408" i="2"/>
  <c r="Y407" i="3"/>
  <c r="P408" i="3"/>
  <c r="R408" i="3" s="1"/>
  <c r="U407" i="3" s="1"/>
  <c r="M409" i="2"/>
  <c r="AE409" i="2"/>
  <c r="AG409" i="2" s="1"/>
  <c r="AF409" i="2"/>
  <c r="AH409" i="2" s="1"/>
  <c r="J410" i="2"/>
  <c r="K409" i="2"/>
  <c r="N409" i="2" s="1"/>
  <c r="L409" i="2"/>
  <c r="I409" i="2"/>
  <c r="Q407" i="2"/>
  <c r="AA407" i="2"/>
  <c r="U406" i="3"/>
  <c r="AA406" i="3"/>
  <c r="Q406" i="3"/>
  <c r="P409" i="2"/>
  <c r="R409" i="2" s="1"/>
  <c r="U408" i="2" s="1"/>
  <c r="X409" i="2"/>
  <c r="V408" i="3" l="1"/>
  <c r="AD409" i="2"/>
  <c r="O409" i="2"/>
  <c r="O408" i="3"/>
  <c r="Q407" i="3"/>
  <c r="AA407" i="3"/>
  <c r="M409" i="3"/>
  <c r="AE409" i="3"/>
  <c r="J410" i="3"/>
  <c r="AF409" i="3"/>
  <c r="K409" i="3"/>
  <c r="V409" i="3" s="1"/>
  <c r="L409" i="3"/>
  <c r="X409" i="3" s="1"/>
  <c r="I409" i="3"/>
  <c r="Y408" i="3"/>
  <c r="P409" i="3"/>
  <c r="R409" i="3" s="1"/>
  <c r="U408" i="3" s="1"/>
  <c r="Y409" i="2"/>
  <c r="V410" i="2"/>
  <c r="P410" i="2"/>
  <c r="R410" i="2" s="1"/>
  <c r="U409" i="2"/>
  <c r="Y408" i="2"/>
  <c r="Z408" i="2" s="1"/>
  <c r="AH408" i="3"/>
  <c r="V409" i="2"/>
  <c r="K410" i="2"/>
  <c r="N410" i="2" s="1"/>
  <c r="L410" i="2"/>
  <c r="X410" i="2" s="1"/>
  <c r="J411" i="2"/>
  <c r="M410" i="2"/>
  <c r="AE410" i="2"/>
  <c r="AG410" i="2" s="1"/>
  <c r="AF410" i="2"/>
  <c r="AH410" i="2" s="1"/>
  <c r="I410" i="2"/>
  <c r="AG408" i="3"/>
  <c r="Q408" i="2"/>
  <c r="AA408" i="2"/>
  <c r="Z407" i="2" l="1"/>
  <c r="O410" i="2"/>
  <c r="AD410" i="2"/>
  <c r="K410" i="3"/>
  <c r="L410" i="3"/>
  <c r="X410" i="3" s="1"/>
  <c r="J411" i="3"/>
  <c r="M410" i="3"/>
  <c r="AE410" i="3"/>
  <c r="AF410" i="3"/>
  <c r="I410" i="3"/>
  <c r="Q408" i="3"/>
  <c r="AA408" i="3"/>
  <c r="AH409" i="3"/>
  <c r="AG409" i="3"/>
  <c r="Y409" i="3"/>
  <c r="P410" i="3"/>
  <c r="R410" i="3" s="1"/>
  <c r="U409" i="3" s="1"/>
  <c r="K411" i="2"/>
  <c r="N411" i="2" s="1"/>
  <c r="M411" i="2"/>
  <c r="L411" i="2"/>
  <c r="AE411" i="2"/>
  <c r="AF411" i="2"/>
  <c r="AH411" i="2" s="1"/>
  <c r="J412" i="2"/>
  <c r="I411" i="2"/>
  <c r="N409" i="3"/>
  <c r="Q409" i="2"/>
  <c r="AB408" i="2" s="1"/>
  <c r="AB407" i="2" s="1"/>
  <c r="AB406" i="2" s="1"/>
  <c r="AB405" i="2" s="1"/>
  <c r="AB404" i="2" s="1"/>
  <c r="AB403" i="2" s="1"/>
  <c r="AB402" i="2" s="1"/>
  <c r="AB401" i="2" s="1"/>
  <c r="AB400" i="2" s="1"/>
  <c r="AB399" i="2" s="1"/>
  <c r="AB398" i="2" s="1"/>
  <c r="AB397" i="2" s="1"/>
  <c r="AB396" i="2" s="1"/>
  <c r="AB395" i="2" s="1"/>
  <c r="AB394" i="2" s="1"/>
  <c r="AB393" i="2" s="1"/>
  <c r="AB392" i="2" s="1"/>
  <c r="AB391" i="2" s="1"/>
  <c r="AB390" i="2" s="1"/>
  <c r="AB389" i="2" s="1"/>
  <c r="AB388" i="2" s="1"/>
  <c r="AB387" i="2" s="1"/>
  <c r="AB386" i="2" s="1"/>
  <c r="AB385" i="2" s="1"/>
  <c r="AB384" i="2" s="1"/>
  <c r="AB383" i="2" s="1"/>
  <c r="AB382" i="2" s="1"/>
  <c r="AB381" i="2" s="1"/>
  <c r="AB380" i="2" s="1"/>
  <c r="AB379" i="2" s="1"/>
  <c r="AB378" i="2" s="1"/>
  <c r="AB377" i="2" s="1"/>
  <c r="AB376" i="2" s="1"/>
  <c r="AB375" i="2" s="1"/>
  <c r="AB374" i="2" s="1"/>
  <c r="AB373" i="2" s="1"/>
  <c r="AB372" i="2" s="1"/>
  <c r="AB371" i="2" s="1"/>
  <c r="AB370" i="2" s="1"/>
  <c r="AB369" i="2" s="1"/>
  <c r="AB368" i="2" s="1"/>
  <c r="AB367" i="2" s="1"/>
  <c r="AB366" i="2" s="1"/>
  <c r="AB365" i="2" s="1"/>
  <c r="AB364" i="2" s="1"/>
  <c r="AB363" i="2" s="1"/>
  <c r="AB362" i="2" s="1"/>
  <c r="AB361" i="2" s="1"/>
  <c r="AB360" i="2" s="1"/>
  <c r="AB359" i="2" s="1"/>
  <c r="AB358" i="2" s="1"/>
  <c r="AB357" i="2" s="1"/>
  <c r="AB356" i="2" s="1"/>
  <c r="AB355" i="2" s="1"/>
  <c r="AB354" i="2" s="1"/>
  <c r="AB353" i="2" s="1"/>
  <c r="Z409" i="2"/>
  <c r="AA409" i="2"/>
  <c r="AB409" i="2"/>
  <c r="Y410" i="2"/>
  <c r="P411" i="2"/>
  <c r="R411" i="2" s="1"/>
  <c r="X411" i="2"/>
  <c r="N410" i="3" l="1"/>
  <c r="O410" i="3"/>
  <c r="AD411" i="2"/>
  <c r="O411" i="2"/>
  <c r="AF411" i="3"/>
  <c r="K411" i="3"/>
  <c r="N411" i="3" s="1"/>
  <c r="L411" i="3"/>
  <c r="X411" i="3" s="1"/>
  <c r="J412" i="3"/>
  <c r="M411" i="3"/>
  <c r="AE411" i="3"/>
  <c r="I411" i="3"/>
  <c r="V410" i="3"/>
  <c r="V411" i="2"/>
  <c r="V412" i="2" s="1"/>
  <c r="AH410" i="3"/>
  <c r="AA410" i="2"/>
  <c r="AB410" i="2"/>
  <c r="Z410" i="2"/>
  <c r="Q410" i="2"/>
  <c r="AE412" i="2"/>
  <c r="AF412" i="2"/>
  <c r="AH412" i="2" s="1"/>
  <c r="K412" i="2"/>
  <c r="N412" i="2" s="1"/>
  <c r="J413" i="2"/>
  <c r="L412" i="2"/>
  <c r="M412" i="2"/>
  <c r="I412" i="2"/>
  <c r="AG410" i="3"/>
  <c r="AD408" i="2"/>
  <c r="O409" i="3"/>
  <c r="AG411" i="2"/>
  <c r="U410" i="2"/>
  <c r="Y411" i="2"/>
  <c r="P412" i="2"/>
  <c r="R412" i="2" s="1"/>
  <c r="U411" i="2" s="1"/>
  <c r="X412" i="2"/>
  <c r="P411" i="3"/>
  <c r="R411" i="3" s="1"/>
  <c r="U410" i="3" s="1"/>
  <c r="Y410" i="3"/>
  <c r="Z406" i="2"/>
  <c r="AD407" i="2"/>
  <c r="V411" i="3" l="1"/>
  <c r="O411" i="3"/>
  <c r="O412" i="2"/>
  <c r="AD412" i="2"/>
  <c r="AE412" i="3"/>
  <c r="AG412" i="3" s="1"/>
  <c r="AF412" i="3"/>
  <c r="K412" i="3"/>
  <c r="V412" i="3" s="1"/>
  <c r="L412" i="3"/>
  <c r="X412" i="3" s="1"/>
  <c r="J413" i="3"/>
  <c r="M412" i="3"/>
  <c r="I412" i="3"/>
  <c r="Q409" i="3"/>
  <c r="AA409" i="3"/>
  <c r="M413" i="2"/>
  <c r="AE413" i="2"/>
  <c r="AF413" i="2"/>
  <c r="K413" i="2"/>
  <c r="J414" i="2"/>
  <c r="L413" i="2"/>
  <c r="X413" i="2" s="1"/>
  <c r="I413" i="2"/>
  <c r="AG412" i="2"/>
  <c r="Q411" i="2"/>
  <c r="Z411" i="2"/>
  <c r="AA411" i="2"/>
  <c r="AB411" i="2"/>
  <c r="AH411" i="3"/>
  <c r="N413" i="2"/>
  <c r="V413" i="2"/>
  <c r="Y412" i="2"/>
  <c r="P413" i="2"/>
  <c r="R413" i="2" s="1"/>
  <c r="U412" i="2" s="1"/>
  <c r="AG411" i="3"/>
  <c r="AA410" i="3"/>
  <c r="Q410" i="3"/>
  <c r="Z405" i="2"/>
  <c r="AD406" i="2"/>
  <c r="Y411" i="3"/>
  <c r="P412" i="3"/>
  <c r="R412" i="3" s="1"/>
  <c r="U411" i="3" s="1"/>
  <c r="N412" i="3" l="1"/>
  <c r="AH412" i="3"/>
  <c r="K414" i="2"/>
  <c r="V414" i="2" s="1"/>
  <c r="L414" i="2"/>
  <c r="J415" i="2"/>
  <c r="AE414" i="2"/>
  <c r="AG414" i="2" s="1"/>
  <c r="AF414" i="2"/>
  <c r="AH414" i="2" s="1"/>
  <c r="M414" i="2"/>
  <c r="I414" i="2"/>
  <c r="P414" i="2"/>
  <c r="R414" i="2" s="1"/>
  <c r="Y413" i="2"/>
  <c r="X414" i="2"/>
  <c r="Q412" i="2"/>
  <c r="Z412" i="2"/>
  <c r="AA412" i="2"/>
  <c r="AB412" i="2"/>
  <c r="AD413" i="2"/>
  <c r="O413" i="2"/>
  <c r="U413" i="2"/>
  <c r="AH413" i="2"/>
  <c r="Y412" i="3"/>
  <c r="P413" i="3"/>
  <c r="R413" i="3" s="1"/>
  <c r="U412" i="3" s="1"/>
  <c r="Q411" i="3"/>
  <c r="AA411" i="3"/>
  <c r="Z404" i="2"/>
  <c r="AD405" i="2"/>
  <c r="AG413" i="2"/>
  <c r="M413" i="3"/>
  <c r="AE413" i="3"/>
  <c r="AG413" i="3" s="1"/>
  <c r="L413" i="3"/>
  <c r="X413" i="3" s="1"/>
  <c r="AF413" i="3"/>
  <c r="J414" i="3"/>
  <c r="K413" i="3"/>
  <c r="I413" i="3"/>
  <c r="N413" i="3" l="1"/>
  <c r="V413" i="3"/>
  <c r="AH413" i="3"/>
  <c r="P415" i="2"/>
  <c r="R415" i="2" s="1"/>
  <c r="Y414" i="2"/>
  <c r="O413" i="3"/>
  <c r="K414" i="3"/>
  <c r="N414" i="3" s="1"/>
  <c r="L414" i="3"/>
  <c r="X414" i="3" s="1"/>
  <c r="J415" i="3"/>
  <c r="M414" i="3"/>
  <c r="AE414" i="3"/>
  <c r="AF414" i="3"/>
  <c r="I414" i="3"/>
  <c r="N414" i="2"/>
  <c r="L415" i="2"/>
  <c r="X415" i="2" s="1"/>
  <c r="AF415" i="2"/>
  <c r="M415" i="2"/>
  <c r="J416" i="2"/>
  <c r="K415" i="2"/>
  <c r="V415" i="2" s="1"/>
  <c r="AE415" i="2"/>
  <c r="AG415" i="2" s="1"/>
  <c r="I415" i="2"/>
  <c r="Z413" i="2"/>
  <c r="AA413" i="2"/>
  <c r="Q413" i="2"/>
  <c r="AB413" i="2"/>
  <c r="U414" i="2"/>
  <c r="Y413" i="3"/>
  <c r="P414" i="3"/>
  <c r="R414" i="3" s="1"/>
  <c r="AD404" i="2"/>
  <c r="Z403" i="2"/>
  <c r="O412" i="3"/>
  <c r="AH414" i="3" l="1"/>
  <c r="O414" i="3"/>
  <c r="Q413" i="3"/>
  <c r="AG414" i="3"/>
  <c r="AD414" i="2"/>
  <c r="O414" i="2"/>
  <c r="V414" i="3"/>
  <c r="Y414" i="3"/>
  <c r="P415" i="3"/>
  <c r="R415" i="3" s="1"/>
  <c r="U414" i="3" s="1"/>
  <c r="Q412" i="3"/>
  <c r="AA412" i="3"/>
  <c r="AA413" i="3" s="1"/>
  <c r="Z402" i="2"/>
  <c r="AD403" i="2"/>
  <c r="U413" i="3"/>
  <c r="AE416" i="2"/>
  <c r="J417" i="2"/>
  <c r="K416" i="2"/>
  <c r="V416" i="2" s="1"/>
  <c r="L416" i="2"/>
  <c r="X416" i="2" s="1"/>
  <c r="M416" i="2"/>
  <c r="AF416" i="2"/>
  <c r="AH416" i="2" s="1"/>
  <c r="I416" i="2"/>
  <c r="Y415" i="2"/>
  <c r="P416" i="2"/>
  <c r="R416" i="2" s="1"/>
  <c r="AF415" i="3"/>
  <c r="K415" i="3"/>
  <c r="N415" i="3" s="1"/>
  <c r="L415" i="3"/>
  <c r="X415" i="3" s="1"/>
  <c r="J416" i="3"/>
  <c r="M415" i="3"/>
  <c r="AE415" i="3"/>
  <c r="I415" i="3"/>
  <c r="N415" i="2"/>
  <c r="AH415" i="2"/>
  <c r="O415" i="3" l="1"/>
  <c r="AE416" i="3"/>
  <c r="AF416" i="3"/>
  <c r="K416" i="3"/>
  <c r="N416" i="3" s="1"/>
  <c r="L416" i="3"/>
  <c r="X416" i="3" s="1"/>
  <c r="J417" i="3"/>
  <c r="M416" i="3"/>
  <c r="I416" i="3"/>
  <c r="Z401" i="2"/>
  <c r="AD402" i="2"/>
  <c r="N417" i="2"/>
  <c r="P417" i="2"/>
  <c r="R417" i="2" s="1"/>
  <c r="U416" i="2" s="1"/>
  <c r="Y416" i="2"/>
  <c r="V415" i="3"/>
  <c r="AA414" i="2"/>
  <c r="AB414" i="2"/>
  <c r="Z414" i="2"/>
  <c r="Q414" i="2"/>
  <c r="AH415" i="3"/>
  <c r="AG415" i="3"/>
  <c r="N416" i="2"/>
  <c r="M417" i="2"/>
  <c r="J418" i="2"/>
  <c r="K417" i="2"/>
  <c r="V417" i="2" s="1"/>
  <c r="L417" i="2"/>
  <c r="X417" i="2" s="1"/>
  <c r="AE417" i="2"/>
  <c r="AG417" i="2" s="1"/>
  <c r="AF417" i="2"/>
  <c r="AH417" i="2" s="1"/>
  <c r="I417" i="2"/>
  <c r="AA414" i="3"/>
  <c r="Q414" i="3"/>
  <c r="O415" i="2"/>
  <c r="AD415" i="2"/>
  <c r="Y415" i="3"/>
  <c r="P416" i="3"/>
  <c r="R416" i="3" s="1"/>
  <c r="AG416" i="2"/>
  <c r="U415" i="2"/>
  <c r="O416" i="3" l="1"/>
  <c r="Y416" i="3"/>
  <c r="P417" i="3"/>
  <c r="R417" i="3" s="1"/>
  <c r="U416" i="3" s="1"/>
  <c r="M417" i="3"/>
  <c r="L417" i="3"/>
  <c r="X417" i="3" s="1"/>
  <c r="AE417" i="3"/>
  <c r="AF417" i="3"/>
  <c r="AH417" i="3" s="1"/>
  <c r="J418" i="3"/>
  <c r="K417" i="3"/>
  <c r="N417" i="3" s="1"/>
  <c r="I417" i="3"/>
  <c r="AD417" i="2"/>
  <c r="O417" i="2"/>
  <c r="AH416" i="3"/>
  <c r="Q415" i="2"/>
  <c r="Z415" i="2"/>
  <c r="AA415" i="2"/>
  <c r="AB415" i="2"/>
  <c r="AG416" i="3"/>
  <c r="V416" i="3"/>
  <c r="K418" i="2"/>
  <c r="N418" i="2" s="1"/>
  <c r="L418" i="2"/>
  <c r="X418" i="2" s="1"/>
  <c r="M418" i="2"/>
  <c r="AE418" i="2"/>
  <c r="AG418" i="2" s="1"/>
  <c r="AF418" i="2"/>
  <c r="AH418" i="2" s="1"/>
  <c r="J419" i="2"/>
  <c r="I418" i="2"/>
  <c r="Z400" i="2"/>
  <c r="AD401" i="2"/>
  <c r="Q415" i="3"/>
  <c r="AA415" i="3"/>
  <c r="U415" i="3"/>
  <c r="V418" i="2"/>
  <c r="P418" i="2"/>
  <c r="R418" i="2" s="1"/>
  <c r="Y417" i="2"/>
  <c r="O416" i="2"/>
  <c r="AD416" i="2"/>
  <c r="AD418" i="2" l="1"/>
  <c r="O418" i="2"/>
  <c r="O417" i="3"/>
  <c r="K418" i="3"/>
  <c r="N418" i="3" s="1"/>
  <c r="L418" i="3"/>
  <c r="X418" i="3" s="1"/>
  <c r="J419" i="3"/>
  <c r="M418" i="3"/>
  <c r="AE418" i="3"/>
  <c r="AF418" i="3"/>
  <c r="I418" i="3"/>
  <c r="X419" i="2"/>
  <c r="P419" i="2"/>
  <c r="R419" i="2" s="1"/>
  <c r="Y418" i="2"/>
  <c r="V417" i="3"/>
  <c r="L419" i="2"/>
  <c r="M419" i="2"/>
  <c r="AE419" i="2"/>
  <c r="AF419" i="2"/>
  <c r="AH419" i="2" s="1"/>
  <c r="J420" i="2"/>
  <c r="K419" i="2"/>
  <c r="N419" i="2" s="1"/>
  <c r="I419" i="2"/>
  <c r="AG417" i="3"/>
  <c r="Q416" i="2"/>
  <c r="Z416" i="2"/>
  <c r="AA416" i="2"/>
  <c r="AB416" i="2"/>
  <c r="U417" i="2"/>
  <c r="AD400" i="2"/>
  <c r="Z399" i="2"/>
  <c r="AA417" i="2"/>
  <c r="AB417" i="2"/>
  <c r="Z417" i="2"/>
  <c r="Q417" i="2"/>
  <c r="Y417" i="3"/>
  <c r="P418" i="3"/>
  <c r="R418" i="3" s="1"/>
  <c r="U417" i="3" s="1"/>
  <c r="Q416" i="3"/>
  <c r="AA416" i="3"/>
  <c r="AD419" i="2" l="1"/>
  <c r="O419" i="2"/>
  <c r="O418" i="3"/>
  <c r="U419" i="2"/>
  <c r="AF419" i="3"/>
  <c r="K419" i="3"/>
  <c r="N419" i="3" s="1"/>
  <c r="L419" i="3"/>
  <c r="X419" i="3" s="1"/>
  <c r="J420" i="3"/>
  <c r="J421" i="3" s="1"/>
  <c r="M419" i="3"/>
  <c r="AE419" i="3"/>
  <c r="I419" i="3"/>
  <c r="V419" i="2"/>
  <c r="V420" i="2" s="1"/>
  <c r="V418" i="3"/>
  <c r="U418" i="2"/>
  <c r="Y419" i="2"/>
  <c r="P420" i="2"/>
  <c r="R420" i="2" s="1"/>
  <c r="Q417" i="3"/>
  <c r="AA417" i="3"/>
  <c r="AH418" i="3"/>
  <c r="AG419" i="2"/>
  <c r="Z398" i="2"/>
  <c r="AD399" i="2"/>
  <c r="AG418" i="3"/>
  <c r="AA418" i="2"/>
  <c r="Q418" i="2"/>
  <c r="Z418" i="2"/>
  <c r="AB418" i="2"/>
  <c r="AE420" i="2"/>
  <c r="M420" i="2"/>
  <c r="AF420" i="2"/>
  <c r="K420" i="2"/>
  <c r="N420" i="2" s="1"/>
  <c r="L420" i="2"/>
  <c r="X420" i="2" s="1"/>
  <c r="I420" i="2"/>
  <c r="J421" i="2"/>
  <c r="Y418" i="3"/>
  <c r="P419" i="3"/>
  <c r="R419" i="3" s="1"/>
  <c r="M421" i="3" l="1"/>
  <c r="K421" i="3"/>
  <c r="AE421" i="3"/>
  <c r="AG421" i="3" s="1"/>
  <c r="AF421" i="3"/>
  <c r="L421" i="3"/>
  <c r="V419" i="3"/>
  <c r="O419" i="3"/>
  <c r="O420" i="2"/>
  <c r="AD420" i="2"/>
  <c r="AH420" i="2"/>
  <c r="U420" i="2"/>
  <c r="AA418" i="3"/>
  <c r="Q418" i="3"/>
  <c r="AG419" i="3"/>
  <c r="AF421" i="2"/>
  <c r="K421" i="2"/>
  <c r="K53" i="2" s="1"/>
  <c r="K5" i="2" s="1"/>
  <c r="AE421" i="2"/>
  <c r="AG421" i="2" s="1"/>
  <c r="AG53" i="2" s="1"/>
  <c r="M421" i="2"/>
  <c r="L421" i="2"/>
  <c r="L53" i="2" s="1"/>
  <c r="K6" i="2" s="1"/>
  <c r="AD398" i="2"/>
  <c r="Z397" i="2"/>
  <c r="AG420" i="2"/>
  <c r="Q419" i="2"/>
  <c r="Z419" i="2"/>
  <c r="AA419" i="2"/>
  <c r="AB419" i="2"/>
  <c r="AH419" i="3"/>
  <c r="Y420" i="2"/>
  <c r="P421" i="2"/>
  <c r="R421" i="2" s="1"/>
  <c r="V421" i="2"/>
  <c r="Y419" i="3"/>
  <c r="P420" i="3"/>
  <c r="U418" i="3"/>
  <c r="AE420" i="3"/>
  <c r="AF420" i="3"/>
  <c r="K420" i="3"/>
  <c r="K53" i="3" s="1"/>
  <c r="K5" i="3" s="1"/>
  <c r="L420" i="3"/>
  <c r="L53" i="3" s="1"/>
  <c r="K6" i="3" s="1"/>
  <c r="M420" i="3"/>
  <c r="I420" i="3"/>
  <c r="N421" i="3" l="1"/>
  <c r="AD421" i="3" s="1"/>
  <c r="AH421" i="3"/>
  <c r="K9" i="3"/>
  <c r="AH420" i="3"/>
  <c r="AH53" i="3" s="1"/>
  <c r="P8" i="3" s="1"/>
  <c r="Y421" i="2"/>
  <c r="P422" i="2"/>
  <c r="R422" i="2" s="1"/>
  <c r="U421" i="2" s="1"/>
  <c r="N422" i="2"/>
  <c r="O422" i="2" s="1"/>
  <c r="V422" i="2"/>
  <c r="M53" i="2"/>
  <c r="AH421" i="2"/>
  <c r="AH53" i="2" s="1"/>
  <c r="P8" i="2" s="1"/>
  <c r="R420" i="3"/>
  <c r="P421" i="3"/>
  <c r="P422" i="3" s="1"/>
  <c r="R422" i="3" s="1"/>
  <c r="AG420" i="3"/>
  <c r="AG53" i="3" s="1"/>
  <c r="P7" i="3" s="1"/>
  <c r="N420" i="3"/>
  <c r="Q420" i="2"/>
  <c r="Z420" i="2"/>
  <c r="AA420" i="2"/>
  <c r="AB420" i="2"/>
  <c r="K9" i="2"/>
  <c r="P7" i="2"/>
  <c r="V420" i="3"/>
  <c r="V421" i="3" s="1"/>
  <c r="V422" i="3" s="1"/>
  <c r="Q419" i="3"/>
  <c r="AA419" i="3"/>
  <c r="X421" i="2"/>
  <c r="X422" i="2" s="1"/>
  <c r="N421" i="2"/>
  <c r="Z396" i="2"/>
  <c r="AD397" i="2"/>
  <c r="Y420" i="3"/>
  <c r="Y421" i="3" s="1"/>
  <c r="M53" i="3"/>
  <c r="X420" i="3"/>
  <c r="X421" i="3" s="1"/>
  <c r="X422" i="3" s="1"/>
  <c r="AV61" i="3" l="1"/>
  <c r="AV63" i="3"/>
  <c r="AV57" i="3"/>
  <c r="AV60" i="3"/>
  <c r="AV58" i="3"/>
  <c r="N422" i="3"/>
  <c r="O422" i="3" s="1"/>
  <c r="Z422" i="3" s="1"/>
  <c r="AV58" i="2"/>
  <c r="P9" i="2" s="1"/>
  <c r="AV61" i="2"/>
  <c r="AV57" i="2"/>
  <c r="AV63" i="2"/>
  <c r="AV60" i="2"/>
  <c r="Y422" i="2"/>
  <c r="AK56" i="2"/>
  <c r="P12" i="2"/>
  <c r="K10" i="2"/>
  <c r="R421" i="3"/>
  <c r="U421" i="3" s="1"/>
  <c r="U419" i="3"/>
  <c r="Y422" i="3"/>
  <c r="P12" i="3"/>
  <c r="K10" i="3"/>
  <c r="Q422" i="2"/>
  <c r="Z422" i="2"/>
  <c r="O420" i="3"/>
  <c r="N53" i="3"/>
  <c r="K12" i="3" s="1"/>
  <c r="P11" i="3" s="1"/>
  <c r="Z395" i="2"/>
  <c r="AD396" i="2"/>
  <c r="AD421" i="2"/>
  <c r="O421" i="2"/>
  <c r="N53" i="2"/>
  <c r="K12" i="2" s="1"/>
  <c r="P11" i="2" s="1"/>
  <c r="AV55" i="2"/>
  <c r="AV59" i="2"/>
  <c r="AV56" i="2"/>
  <c r="AV55" i="3"/>
  <c r="P9" i="3" s="1"/>
  <c r="AV56" i="3"/>
  <c r="AV59" i="3"/>
  <c r="Q422" i="3" l="1"/>
  <c r="Z394" i="2"/>
  <c r="AD395" i="2"/>
  <c r="J15" i="2"/>
  <c r="P15" i="2" s="1"/>
  <c r="AA420" i="3"/>
  <c r="Q420" i="3"/>
  <c r="O421" i="3"/>
  <c r="AB421" i="2"/>
  <c r="Q421" i="2"/>
  <c r="Q53" i="2" s="1"/>
  <c r="S71" i="2" s="1"/>
  <c r="T71" i="2" s="1"/>
  <c r="Z421" i="2"/>
  <c r="AA421" i="2"/>
  <c r="AA422" i="2" s="1"/>
  <c r="AB422" i="2" s="1"/>
  <c r="S61" i="2"/>
  <c r="T61" i="2" s="1"/>
  <c r="S56" i="2"/>
  <c r="T56" i="2" s="1"/>
  <c r="S67" i="2"/>
  <c r="T67" i="2" s="1"/>
  <c r="S65" i="2"/>
  <c r="T65" i="2" s="1"/>
  <c r="S69" i="2"/>
  <c r="T69" i="2" s="1"/>
  <c r="S59" i="2"/>
  <c r="T59" i="2" s="1"/>
  <c r="S72" i="2"/>
  <c r="T72" i="2" s="1"/>
  <c r="S94" i="2"/>
  <c r="T94" i="2" s="1"/>
  <c r="S98" i="2"/>
  <c r="T98" i="2" s="1"/>
  <c r="S76" i="2"/>
  <c r="T76" i="2" s="1"/>
  <c r="S83" i="2"/>
  <c r="T83" i="2" s="1"/>
  <c r="S80" i="2"/>
  <c r="T80" i="2" s="1"/>
  <c r="S99" i="2"/>
  <c r="T99" i="2" s="1"/>
  <c r="S77" i="2"/>
  <c r="T77" i="2" s="1"/>
  <c r="S86" i="2"/>
  <c r="T86" i="2" s="1"/>
  <c r="S87" i="2"/>
  <c r="T87" i="2" s="1"/>
  <c r="S90" i="2"/>
  <c r="T90" i="2" s="1"/>
  <c r="S112" i="2"/>
  <c r="T112" i="2" s="1"/>
  <c r="S116" i="2"/>
  <c r="T116" i="2" s="1"/>
  <c r="S100" i="2"/>
  <c r="T100" i="2" s="1"/>
  <c r="S81" i="2"/>
  <c r="T81" i="2" s="1"/>
  <c r="S113" i="2"/>
  <c r="T113" i="2" s="1"/>
  <c r="S117" i="2"/>
  <c r="T117" i="2" s="1"/>
  <c r="S97" i="2"/>
  <c r="T97" i="2" s="1"/>
  <c r="S107" i="2"/>
  <c r="T107" i="2" s="1"/>
  <c r="S78" i="2"/>
  <c r="T78" i="2" s="1"/>
  <c r="S114" i="2"/>
  <c r="T114" i="2" s="1"/>
  <c r="S122" i="2"/>
  <c r="T122" i="2" s="1"/>
  <c r="S124" i="2"/>
  <c r="T124" i="2" s="1"/>
  <c r="S132" i="2"/>
  <c r="T132" i="2" s="1"/>
  <c r="S136" i="2"/>
  <c r="T136" i="2" s="1"/>
  <c r="S123" i="2"/>
  <c r="T123" i="2" s="1"/>
  <c r="S95" i="2"/>
  <c r="T95" i="2" s="1"/>
  <c r="S105" i="2"/>
  <c r="T105" i="2" s="1"/>
  <c r="S106" i="2"/>
  <c r="T106" i="2" s="1"/>
  <c r="S134" i="2"/>
  <c r="T134" i="2" s="1"/>
  <c r="S101" i="2"/>
  <c r="T101" i="2" s="1"/>
  <c r="S137" i="2"/>
  <c r="T137" i="2" s="1"/>
  <c r="S146" i="2"/>
  <c r="T146" i="2" s="1"/>
  <c r="S161" i="2"/>
  <c r="T161" i="2" s="1"/>
  <c r="S165" i="2"/>
  <c r="T165" i="2" s="1"/>
  <c r="S173" i="2"/>
  <c r="T173" i="2" s="1"/>
  <c r="S177" i="2"/>
  <c r="T177" i="2" s="1"/>
  <c r="S145" i="2"/>
  <c r="T145" i="2" s="1"/>
  <c r="S139" i="2"/>
  <c r="T139" i="2" s="1"/>
  <c r="S142" i="2"/>
  <c r="T142" i="2" s="1"/>
  <c r="S150" i="2"/>
  <c r="T150" i="2" s="1"/>
  <c r="S154" i="2"/>
  <c r="T154" i="2" s="1"/>
  <c r="S158" i="2"/>
  <c r="T158" i="2" s="1"/>
  <c r="S170" i="2"/>
  <c r="T170" i="2" s="1"/>
  <c r="S131" i="2"/>
  <c r="T131" i="2" s="1"/>
  <c r="S143" i="2"/>
  <c r="T143" i="2" s="1"/>
  <c r="S133" i="2"/>
  <c r="T133" i="2" s="1"/>
  <c r="S151" i="2"/>
  <c r="T151" i="2" s="1"/>
  <c r="S155" i="2"/>
  <c r="T155" i="2" s="1"/>
  <c r="S167" i="2"/>
  <c r="T167" i="2" s="1"/>
  <c r="S147" i="2"/>
  <c r="T147" i="2" s="1"/>
  <c r="S148" i="2"/>
  <c r="T148" i="2" s="1"/>
  <c r="S178" i="2"/>
  <c r="T178" i="2" s="1"/>
  <c r="S183" i="2"/>
  <c r="T183" i="2" s="1"/>
  <c r="S187" i="2"/>
  <c r="T187" i="2" s="1"/>
  <c r="S199" i="2"/>
  <c r="T199" i="2" s="1"/>
  <c r="S203" i="2"/>
  <c r="T203" i="2" s="1"/>
  <c r="S207" i="2"/>
  <c r="T207" i="2" s="1"/>
  <c r="S118" i="2"/>
  <c r="T118" i="2" s="1"/>
  <c r="S135" i="2"/>
  <c r="T135" i="2" s="1"/>
  <c r="S176" i="2"/>
  <c r="T176" i="2" s="1"/>
  <c r="S192" i="2"/>
  <c r="T192" i="2" s="1"/>
  <c r="S92" i="2"/>
  <c r="T92" i="2" s="1"/>
  <c r="S125" i="2"/>
  <c r="T125" i="2" s="1"/>
  <c r="S168" i="2"/>
  <c r="T168" i="2" s="1"/>
  <c r="S171" i="2"/>
  <c r="T171" i="2" s="1"/>
  <c r="S164" i="2"/>
  <c r="T164" i="2" s="1"/>
  <c r="S181" i="2"/>
  <c r="T181" i="2" s="1"/>
  <c r="S185" i="2"/>
  <c r="T185" i="2" s="1"/>
  <c r="S189" i="2"/>
  <c r="T189" i="2" s="1"/>
  <c r="S193" i="2"/>
  <c r="T193" i="2" s="1"/>
  <c r="S197" i="2"/>
  <c r="T197" i="2" s="1"/>
  <c r="S179" i="2"/>
  <c r="T179" i="2" s="1"/>
  <c r="S180" i="2"/>
  <c r="T180" i="2" s="1"/>
  <c r="S194" i="2"/>
  <c r="T194" i="2" s="1"/>
  <c r="S208" i="2"/>
  <c r="T208" i="2" s="1"/>
  <c r="S211" i="2"/>
  <c r="T211" i="2" s="1"/>
  <c r="S215" i="2"/>
  <c r="T215" i="2" s="1"/>
  <c r="S219" i="2"/>
  <c r="T219" i="2" s="1"/>
  <c r="S223" i="2"/>
  <c r="T223" i="2" s="1"/>
  <c r="S227" i="2"/>
  <c r="T227" i="2" s="1"/>
  <c r="S231" i="2"/>
  <c r="T231" i="2" s="1"/>
  <c r="S235" i="2"/>
  <c r="T235" i="2" s="1"/>
  <c r="S239" i="2"/>
  <c r="T239" i="2" s="1"/>
  <c r="S243" i="2"/>
  <c r="T243" i="2" s="1"/>
  <c r="S247" i="2"/>
  <c r="T247" i="2" s="1"/>
  <c r="S251" i="2"/>
  <c r="T251" i="2" s="1"/>
  <c r="S255" i="2"/>
  <c r="T255" i="2" s="1"/>
  <c r="S156" i="2"/>
  <c r="T156" i="2" s="1"/>
  <c r="S190" i="2"/>
  <c r="T190" i="2" s="1"/>
  <c r="S175" i="2"/>
  <c r="T175" i="2" s="1"/>
  <c r="S186" i="2"/>
  <c r="T186" i="2" s="1"/>
  <c r="S212" i="2"/>
  <c r="T212" i="2" s="1"/>
  <c r="S216" i="2"/>
  <c r="T216" i="2" s="1"/>
  <c r="S220" i="2"/>
  <c r="T220" i="2" s="1"/>
  <c r="S224" i="2"/>
  <c r="T224" i="2" s="1"/>
  <c r="S228" i="2"/>
  <c r="T228" i="2" s="1"/>
  <c r="S232" i="2"/>
  <c r="T232" i="2" s="1"/>
  <c r="S152" i="2"/>
  <c r="T152" i="2" s="1"/>
  <c r="S182" i="2"/>
  <c r="T182" i="2" s="1"/>
  <c r="S206" i="2"/>
  <c r="T206" i="2" s="1"/>
  <c r="S196" i="2"/>
  <c r="T196" i="2" s="1"/>
  <c r="S205" i="2"/>
  <c r="T205" i="2" s="1"/>
  <c r="S213" i="2"/>
  <c r="T213" i="2" s="1"/>
  <c r="S217" i="2"/>
  <c r="T217" i="2" s="1"/>
  <c r="S221" i="2"/>
  <c r="T221" i="2" s="1"/>
  <c r="S225" i="2"/>
  <c r="T225" i="2" s="1"/>
  <c r="S229" i="2"/>
  <c r="T229" i="2" s="1"/>
  <c r="S233" i="2"/>
  <c r="T233" i="2" s="1"/>
  <c r="S237" i="2"/>
  <c r="T237" i="2" s="1"/>
  <c r="S200" i="2"/>
  <c r="T200" i="2" s="1"/>
  <c r="S234" i="2"/>
  <c r="T234" i="2" s="1"/>
  <c r="S248" i="2"/>
  <c r="T248" i="2" s="1"/>
  <c r="S160" i="2"/>
  <c r="T160" i="2" s="1"/>
  <c r="S230" i="2"/>
  <c r="T230" i="2" s="1"/>
  <c r="S238" i="2"/>
  <c r="T238" i="2" s="1"/>
  <c r="S254" i="2"/>
  <c r="T254" i="2" s="1"/>
  <c r="S257" i="2"/>
  <c r="T257" i="2" s="1"/>
  <c r="S261" i="2"/>
  <c r="T261" i="2" s="1"/>
  <c r="S265" i="2"/>
  <c r="T265" i="2" s="1"/>
  <c r="S269" i="2"/>
  <c r="T269" i="2" s="1"/>
  <c r="S273" i="2"/>
  <c r="T273" i="2" s="1"/>
  <c r="S226" i="2"/>
  <c r="T226" i="2" s="1"/>
  <c r="S253" i="2"/>
  <c r="T253" i="2" s="1"/>
  <c r="S198" i="2"/>
  <c r="T198" i="2" s="1"/>
  <c r="S202" i="2"/>
  <c r="T202" i="2" s="1"/>
  <c r="S214" i="2"/>
  <c r="T214" i="2" s="1"/>
  <c r="S244" i="2"/>
  <c r="T244" i="2" s="1"/>
  <c r="S259" i="2"/>
  <c r="T259" i="2" s="1"/>
  <c r="S263" i="2"/>
  <c r="T263" i="2" s="1"/>
  <c r="S267" i="2"/>
  <c r="T267" i="2" s="1"/>
  <c r="S281" i="2"/>
  <c r="T281" i="2" s="1"/>
  <c r="S289" i="2"/>
  <c r="T289" i="2" s="1"/>
  <c r="S293" i="2"/>
  <c r="T293" i="2" s="1"/>
  <c r="S297" i="2"/>
  <c r="T297" i="2" s="1"/>
  <c r="S301" i="2"/>
  <c r="T301" i="2" s="1"/>
  <c r="S305" i="2"/>
  <c r="T305" i="2" s="1"/>
  <c r="S309" i="2"/>
  <c r="T309" i="2" s="1"/>
  <c r="S313" i="2"/>
  <c r="T313" i="2" s="1"/>
  <c r="S317" i="2"/>
  <c r="T317" i="2" s="1"/>
  <c r="S321" i="2"/>
  <c r="T321" i="2" s="1"/>
  <c r="S325" i="2"/>
  <c r="T325" i="2" s="1"/>
  <c r="S329" i="2"/>
  <c r="T329" i="2" s="1"/>
  <c r="S333" i="2"/>
  <c r="T333" i="2" s="1"/>
  <c r="S337" i="2"/>
  <c r="T337" i="2" s="1"/>
  <c r="S341" i="2"/>
  <c r="T341" i="2" s="1"/>
  <c r="S345" i="2"/>
  <c r="T345" i="2" s="1"/>
  <c r="S349" i="2"/>
  <c r="T349" i="2" s="1"/>
  <c r="S353" i="2"/>
  <c r="T353" i="2" s="1"/>
  <c r="S209" i="2"/>
  <c r="T209" i="2" s="1"/>
  <c r="S240" i="2"/>
  <c r="T240" i="2" s="1"/>
  <c r="S249" i="2"/>
  <c r="T249" i="2" s="1"/>
  <c r="S256" i="2"/>
  <c r="T256" i="2" s="1"/>
  <c r="S264" i="2"/>
  <c r="T264" i="2" s="1"/>
  <c r="S270" i="2"/>
  <c r="T270" i="2" s="1"/>
  <c r="S280" i="2"/>
  <c r="T280" i="2" s="1"/>
  <c r="S286" i="2"/>
  <c r="T286" i="2" s="1"/>
  <c r="S290" i="2"/>
  <c r="T290" i="2" s="1"/>
  <c r="S294" i="2"/>
  <c r="T294" i="2" s="1"/>
  <c r="S298" i="2"/>
  <c r="T298" i="2" s="1"/>
  <c r="S302" i="2"/>
  <c r="T302" i="2" s="1"/>
  <c r="S306" i="2"/>
  <c r="T306" i="2" s="1"/>
  <c r="S310" i="2"/>
  <c r="T310" i="2" s="1"/>
  <c r="S314" i="2"/>
  <c r="T314" i="2" s="1"/>
  <c r="S318" i="2"/>
  <c r="T318" i="2" s="1"/>
  <c r="S322" i="2"/>
  <c r="T322" i="2" s="1"/>
  <c r="S326" i="2"/>
  <c r="T326" i="2" s="1"/>
  <c r="S330" i="2"/>
  <c r="T330" i="2" s="1"/>
  <c r="S334" i="2"/>
  <c r="T334" i="2" s="1"/>
  <c r="S338" i="2"/>
  <c r="T338" i="2" s="1"/>
  <c r="S342" i="2"/>
  <c r="T342" i="2" s="1"/>
  <c r="S241" i="2"/>
  <c r="T241" i="2" s="1"/>
  <c r="S252" i="2"/>
  <c r="T252" i="2" s="1"/>
  <c r="S258" i="2"/>
  <c r="T258" i="2" s="1"/>
  <c r="S266" i="2"/>
  <c r="T266" i="2" s="1"/>
  <c r="S271" i="2"/>
  <c r="T271" i="2" s="1"/>
  <c r="S275" i="2"/>
  <c r="T275" i="2" s="1"/>
  <c r="S218" i="2"/>
  <c r="T218" i="2" s="1"/>
  <c r="S245" i="2"/>
  <c r="T245" i="2" s="1"/>
  <c r="S272" i="2"/>
  <c r="T272" i="2" s="1"/>
  <c r="S278" i="2"/>
  <c r="T278" i="2" s="1"/>
  <c r="S287" i="2"/>
  <c r="T287" i="2" s="1"/>
  <c r="S291" i="2"/>
  <c r="T291" i="2" s="1"/>
  <c r="S295" i="2"/>
  <c r="T295" i="2" s="1"/>
  <c r="S299" i="2"/>
  <c r="T299" i="2" s="1"/>
  <c r="S303" i="2"/>
  <c r="T303" i="2" s="1"/>
  <c r="S307" i="2"/>
  <c r="T307" i="2" s="1"/>
  <c r="S311" i="2"/>
  <c r="T311" i="2" s="1"/>
  <c r="S315" i="2"/>
  <c r="T315" i="2" s="1"/>
  <c r="S319" i="2"/>
  <c r="T319" i="2" s="1"/>
  <c r="S323" i="2"/>
  <c r="T323" i="2" s="1"/>
  <c r="S327" i="2"/>
  <c r="T327" i="2" s="1"/>
  <c r="S331" i="2"/>
  <c r="T331" i="2" s="1"/>
  <c r="S335" i="2"/>
  <c r="T335" i="2" s="1"/>
  <c r="S339" i="2"/>
  <c r="T339" i="2" s="1"/>
  <c r="S343" i="2"/>
  <c r="T343" i="2" s="1"/>
  <c r="S347" i="2"/>
  <c r="T347" i="2" s="1"/>
  <c r="S236" i="2"/>
  <c r="T236" i="2" s="1"/>
  <c r="S279" i="2"/>
  <c r="T279" i="2" s="1"/>
  <c r="S355" i="2"/>
  <c r="T355" i="2" s="1"/>
  <c r="S359" i="2"/>
  <c r="T359" i="2" s="1"/>
  <c r="S363" i="2"/>
  <c r="T363" i="2" s="1"/>
  <c r="S367" i="2"/>
  <c r="T367" i="2" s="1"/>
  <c r="S371" i="2"/>
  <c r="T371" i="2" s="1"/>
  <c r="S375" i="2"/>
  <c r="T375" i="2" s="1"/>
  <c r="S268" i="2"/>
  <c r="T268" i="2" s="1"/>
  <c r="S277" i="2"/>
  <c r="T277" i="2" s="1"/>
  <c r="S284" i="2"/>
  <c r="T284" i="2" s="1"/>
  <c r="S348" i="2"/>
  <c r="T348" i="2" s="1"/>
  <c r="S352" i="2"/>
  <c r="T352" i="2" s="1"/>
  <c r="S260" i="2"/>
  <c r="T260" i="2" s="1"/>
  <c r="S288" i="2"/>
  <c r="T288" i="2" s="1"/>
  <c r="S296" i="2"/>
  <c r="T296" i="2" s="1"/>
  <c r="S304" i="2"/>
  <c r="T304" i="2" s="1"/>
  <c r="S312" i="2"/>
  <c r="T312" i="2" s="1"/>
  <c r="S320" i="2"/>
  <c r="T320" i="2" s="1"/>
  <c r="S328" i="2"/>
  <c r="T328" i="2" s="1"/>
  <c r="S336" i="2"/>
  <c r="T336" i="2" s="1"/>
  <c r="S344" i="2"/>
  <c r="T344" i="2" s="1"/>
  <c r="S351" i="2"/>
  <c r="T351" i="2" s="1"/>
  <c r="S356" i="2"/>
  <c r="T356" i="2" s="1"/>
  <c r="S360" i="2"/>
  <c r="T360" i="2" s="1"/>
  <c r="S364" i="2"/>
  <c r="T364" i="2" s="1"/>
  <c r="S282" i="2"/>
  <c r="T282" i="2" s="1"/>
  <c r="S350" i="2"/>
  <c r="T350" i="2" s="1"/>
  <c r="S222" i="2"/>
  <c r="T222" i="2" s="1"/>
  <c r="S242" i="2"/>
  <c r="T242" i="2" s="1"/>
  <c r="S246" i="2"/>
  <c r="T246" i="2" s="1"/>
  <c r="S250" i="2"/>
  <c r="T250" i="2" s="1"/>
  <c r="S262" i="2"/>
  <c r="T262" i="2" s="1"/>
  <c r="S285" i="2"/>
  <c r="T285" i="2" s="1"/>
  <c r="S201" i="2"/>
  <c r="T201" i="2" s="1"/>
  <c r="S210" i="2"/>
  <c r="T210" i="2" s="1"/>
  <c r="S316" i="2"/>
  <c r="T316" i="2" s="1"/>
  <c r="S365" i="2"/>
  <c r="T365" i="2" s="1"/>
  <c r="S373" i="2"/>
  <c r="T373" i="2" s="1"/>
  <c r="S378" i="2"/>
  <c r="T378" i="2" s="1"/>
  <c r="S382" i="2"/>
  <c r="T382" i="2" s="1"/>
  <c r="S386" i="2"/>
  <c r="T386" i="2" s="1"/>
  <c r="S390" i="2"/>
  <c r="T390" i="2" s="1"/>
  <c r="S394" i="2"/>
  <c r="T394" i="2" s="1"/>
  <c r="S398" i="2"/>
  <c r="T398" i="2" s="1"/>
  <c r="S402" i="2"/>
  <c r="T402" i="2" s="1"/>
  <c r="S406" i="2"/>
  <c r="T406" i="2" s="1"/>
  <c r="S410" i="2"/>
  <c r="T410" i="2" s="1"/>
  <c r="S414" i="2"/>
  <c r="T414" i="2" s="1"/>
  <c r="S418" i="2"/>
  <c r="T418" i="2" s="1"/>
  <c r="S372" i="2"/>
  <c r="T372" i="2" s="1"/>
  <c r="S292" i="2"/>
  <c r="T292" i="2" s="1"/>
  <c r="S324" i="2"/>
  <c r="T324" i="2" s="1"/>
  <c r="S379" i="2"/>
  <c r="T379" i="2" s="1"/>
  <c r="S383" i="2"/>
  <c r="T383" i="2" s="1"/>
  <c r="S387" i="2"/>
  <c r="T387" i="2" s="1"/>
  <c r="S391" i="2"/>
  <c r="T391" i="2" s="1"/>
  <c r="S395" i="2"/>
  <c r="T395" i="2" s="1"/>
  <c r="S399" i="2"/>
  <c r="T399" i="2" s="1"/>
  <c r="S403" i="2"/>
  <c r="T403" i="2" s="1"/>
  <c r="S407" i="2"/>
  <c r="T407" i="2" s="1"/>
  <c r="S411" i="2"/>
  <c r="T411" i="2" s="1"/>
  <c r="S204" i="2"/>
  <c r="T204" i="2" s="1"/>
  <c r="S276" i="2"/>
  <c r="T276" i="2" s="1"/>
  <c r="S346" i="2"/>
  <c r="T346" i="2" s="1"/>
  <c r="S300" i="2"/>
  <c r="T300" i="2" s="1"/>
  <c r="S332" i="2"/>
  <c r="T332" i="2" s="1"/>
  <c r="S354" i="2"/>
  <c r="T354" i="2" s="1"/>
  <c r="S366" i="2"/>
  <c r="T366" i="2" s="1"/>
  <c r="S370" i="2"/>
  <c r="T370" i="2" s="1"/>
  <c r="S376" i="2"/>
  <c r="T376" i="2" s="1"/>
  <c r="S380" i="2"/>
  <c r="T380" i="2" s="1"/>
  <c r="S384" i="2"/>
  <c r="T384" i="2" s="1"/>
  <c r="S388" i="2"/>
  <c r="T388" i="2" s="1"/>
  <c r="S392" i="2"/>
  <c r="T392" i="2" s="1"/>
  <c r="S396" i="2"/>
  <c r="T396" i="2" s="1"/>
  <c r="S400" i="2"/>
  <c r="T400" i="2" s="1"/>
  <c r="S404" i="2"/>
  <c r="T404" i="2" s="1"/>
  <c r="S408" i="2"/>
  <c r="T408" i="2" s="1"/>
  <c r="S412" i="2"/>
  <c r="T412" i="2" s="1"/>
  <c r="S357" i="2"/>
  <c r="T357" i="2" s="1"/>
  <c r="S369" i="2"/>
  <c r="T369" i="2" s="1"/>
  <c r="S340" i="2"/>
  <c r="T340" i="2" s="1"/>
  <c r="S361" i="2"/>
  <c r="T361" i="2" s="1"/>
  <c r="S368" i="2"/>
  <c r="T368" i="2" s="1"/>
  <c r="S397" i="2"/>
  <c r="T397" i="2" s="1"/>
  <c r="S393" i="2"/>
  <c r="T393" i="2" s="1"/>
  <c r="S413" i="2"/>
  <c r="T413" i="2" s="1"/>
  <c r="S417" i="2"/>
  <c r="T417" i="2" s="1"/>
  <c r="S283" i="2"/>
  <c r="T283" i="2" s="1"/>
  <c r="S389" i="2"/>
  <c r="T389" i="2" s="1"/>
  <c r="S401" i="2"/>
  <c r="T401" i="2" s="1"/>
  <c r="S409" i="2"/>
  <c r="T409" i="2" s="1"/>
  <c r="S416" i="2"/>
  <c r="T416" i="2" s="1"/>
  <c r="S374" i="2"/>
  <c r="T374" i="2" s="1"/>
  <c r="S385" i="2"/>
  <c r="T385" i="2" s="1"/>
  <c r="S422" i="2"/>
  <c r="T422" i="2" s="1"/>
  <c r="S274" i="2"/>
  <c r="T274" i="2" s="1"/>
  <c r="S358" i="2"/>
  <c r="T358" i="2" s="1"/>
  <c r="S377" i="2"/>
  <c r="T377" i="2" s="1"/>
  <c r="S362" i="2"/>
  <c r="T362" i="2" s="1"/>
  <c r="S415" i="2"/>
  <c r="T415" i="2" s="1"/>
  <c r="S420" i="2"/>
  <c r="T420" i="2" s="1"/>
  <c r="S308" i="2"/>
  <c r="T308" i="2" s="1"/>
  <c r="S381" i="2"/>
  <c r="T381" i="2" s="1"/>
  <c r="S405" i="2"/>
  <c r="T405" i="2" s="1"/>
  <c r="S419" i="2"/>
  <c r="T419" i="2" s="1"/>
  <c r="S421" i="2"/>
  <c r="T421" i="2" s="1"/>
  <c r="U420" i="3"/>
  <c r="AK56" i="3" s="1"/>
  <c r="W71" i="2" l="1"/>
  <c r="AC71" i="2"/>
  <c r="W419" i="2"/>
  <c r="AC419" i="2"/>
  <c r="AC340" i="2"/>
  <c r="W340" i="2"/>
  <c r="W283" i="2"/>
  <c r="AC283" i="2"/>
  <c r="W388" i="2"/>
  <c r="AC388" i="2"/>
  <c r="AC395" i="2"/>
  <c r="W395" i="2"/>
  <c r="AC386" i="2"/>
  <c r="W386" i="2"/>
  <c r="AC285" i="2"/>
  <c r="W285" i="2"/>
  <c r="AC312" i="2"/>
  <c r="W312" i="2"/>
  <c r="W277" i="2"/>
  <c r="AC277" i="2"/>
  <c r="AC279" i="2"/>
  <c r="W279" i="2"/>
  <c r="W323" i="2"/>
  <c r="AC323" i="2"/>
  <c r="W291" i="2"/>
  <c r="AC291" i="2"/>
  <c r="AC266" i="2"/>
  <c r="W266" i="2"/>
  <c r="AC326" i="2"/>
  <c r="W326" i="2"/>
  <c r="AC294" i="2"/>
  <c r="W294" i="2"/>
  <c r="W240" i="2"/>
  <c r="AC240" i="2"/>
  <c r="AC329" i="2"/>
  <c r="W329" i="2"/>
  <c r="AC297" i="2"/>
  <c r="W297" i="2"/>
  <c r="AC214" i="2"/>
  <c r="W214" i="2"/>
  <c r="W261" i="2"/>
  <c r="AC261" i="2"/>
  <c r="W200" i="2"/>
  <c r="AC200" i="2"/>
  <c r="W205" i="2"/>
  <c r="AC205" i="2"/>
  <c r="AC220" i="2"/>
  <c r="W220" i="2"/>
  <c r="W251" i="2"/>
  <c r="AC251" i="2"/>
  <c r="AC219" i="2"/>
  <c r="W219" i="2"/>
  <c r="W193" i="2"/>
  <c r="AC193" i="2"/>
  <c r="AC168" i="2"/>
  <c r="AC118" i="2"/>
  <c r="AC178" i="2"/>
  <c r="W178" i="2"/>
  <c r="AC133" i="2"/>
  <c r="W133" i="2"/>
  <c r="AC150" i="2"/>
  <c r="W150" i="2"/>
  <c r="AC173" i="2"/>
  <c r="AC137" i="2"/>
  <c r="W105" i="2"/>
  <c r="AC105" i="2"/>
  <c r="W132" i="2"/>
  <c r="AC132" i="2"/>
  <c r="AC78" i="2"/>
  <c r="W113" i="2"/>
  <c r="AC113" i="2"/>
  <c r="AC112" i="2"/>
  <c r="W112" i="2"/>
  <c r="AC77" i="2"/>
  <c r="W77" i="2"/>
  <c r="W76" i="2"/>
  <c r="AC76" i="2"/>
  <c r="AC59" i="2"/>
  <c r="S63" i="2"/>
  <c r="T63" i="2" s="1"/>
  <c r="AC358" i="2"/>
  <c r="W358" i="2"/>
  <c r="AC405" i="2"/>
  <c r="W405" i="2"/>
  <c r="W274" i="2"/>
  <c r="AC274" i="2"/>
  <c r="W369" i="2"/>
  <c r="AC369" i="2"/>
  <c r="AC300" i="2"/>
  <c r="W300" i="2"/>
  <c r="AC418" i="2"/>
  <c r="W418" i="2"/>
  <c r="W364" i="2"/>
  <c r="AC364" i="2"/>
  <c r="AC381" i="2"/>
  <c r="W381" i="2"/>
  <c r="AC417" i="2"/>
  <c r="W417" i="2"/>
  <c r="W357" i="2"/>
  <c r="AC357" i="2"/>
  <c r="W384" i="2"/>
  <c r="AC384" i="2"/>
  <c r="AC346" i="2"/>
  <c r="W346" i="2"/>
  <c r="AC391" i="2"/>
  <c r="W391" i="2"/>
  <c r="AC414" i="2"/>
  <c r="W414" i="2"/>
  <c r="AC382" i="2"/>
  <c r="W382" i="2"/>
  <c r="AC262" i="2"/>
  <c r="W262" i="2"/>
  <c r="W360" i="2"/>
  <c r="AC360" i="2"/>
  <c r="AC304" i="2"/>
  <c r="W304" i="2"/>
  <c r="AC268" i="2"/>
  <c r="W268" i="2"/>
  <c r="AC236" i="2"/>
  <c r="W236" i="2"/>
  <c r="W319" i="2"/>
  <c r="AC319" i="2"/>
  <c r="W287" i="2"/>
  <c r="AC287" i="2"/>
  <c r="AC258" i="2"/>
  <c r="W258" i="2"/>
  <c r="AC322" i="2"/>
  <c r="W322" i="2"/>
  <c r="AC290" i="2"/>
  <c r="W290" i="2"/>
  <c r="W209" i="2"/>
  <c r="AC209" i="2"/>
  <c r="AC325" i="2"/>
  <c r="W325" i="2"/>
  <c r="AC293" i="2"/>
  <c r="W293" i="2"/>
  <c r="AC202" i="2"/>
  <c r="W202" i="2"/>
  <c r="W257" i="2"/>
  <c r="AC257" i="2"/>
  <c r="W237" i="2"/>
  <c r="AC237" i="2"/>
  <c r="AC196" i="2"/>
  <c r="W196" i="2"/>
  <c r="AC216" i="2"/>
  <c r="W216" i="2"/>
  <c r="AC247" i="2"/>
  <c r="W247" i="2"/>
  <c r="AC215" i="2"/>
  <c r="W215" i="2"/>
  <c r="W189" i="2"/>
  <c r="AC189" i="2"/>
  <c r="AC125" i="2"/>
  <c r="AC207" i="2"/>
  <c r="W207" i="2"/>
  <c r="AC148" i="2"/>
  <c r="AC143" i="2"/>
  <c r="W142" i="2"/>
  <c r="AC142" i="2"/>
  <c r="S169" i="2"/>
  <c r="T169" i="2" s="1"/>
  <c r="S129" i="2"/>
  <c r="T129" i="2" s="1"/>
  <c r="S103" i="2"/>
  <c r="T103" i="2" s="1"/>
  <c r="S128" i="2"/>
  <c r="T128" i="2" s="1"/>
  <c r="S111" i="2"/>
  <c r="T111" i="2" s="1"/>
  <c r="S109" i="2"/>
  <c r="T109" i="2" s="1"/>
  <c r="S104" i="2"/>
  <c r="T104" i="2" s="1"/>
  <c r="S108" i="2"/>
  <c r="T108" i="2" s="1"/>
  <c r="S102" i="2"/>
  <c r="T102" i="2" s="1"/>
  <c r="S73" i="2"/>
  <c r="T73" i="2" s="1"/>
  <c r="S66" i="2"/>
  <c r="T66" i="2" s="1"/>
  <c r="Q421" i="3"/>
  <c r="Z421" i="3"/>
  <c r="Z420" i="3" s="1"/>
  <c r="AC413" i="2"/>
  <c r="W413" i="2"/>
  <c r="W380" i="2"/>
  <c r="AC380" i="2"/>
  <c r="W276" i="2"/>
  <c r="AC276" i="2"/>
  <c r="AC387" i="2"/>
  <c r="W387" i="2"/>
  <c r="AC410" i="2"/>
  <c r="W410" i="2"/>
  <c r="AC378" i="2"/>
  <c r="W378" i="2"/>
  <c r="AC250" i="2"/>
  <c r="W250" i="2"/>
  <c r="AC356" i="2"/>
  <c r="W356" i="2"/>
  <c r="AC296" i="2"/>
  <c r="W296" i="2"/>
  <c r="W375" i="2"/>
  <c r="AC375" i="2"/>
  <c r="W347" i="2"/>
  <c r="AC347" i="2"/>
  <c r="W315" i="2"/>
  <c r="AC315" i="2"/>
  <c r="W278" i="2"/>
  <c r="AC278" i="2"/>
  <c r="AC252" i="2"/>
  <c r="W252" i="2"/>
  <c r="AC318" i="2"/>
  <c r="W318" i="2"/>
  <c r="AC286" i="2"/>
  <c r="W286" i="2"/>
  <c r="AC353" i="2"/>
  <c r="W353" i="2"/>
  <c r="AC321" i="2"/>
  <c r="W321" i="2"/>
  <c r="AC289" i="2"/>
  <c r="W289" i="2"/>
  <c r="AC198" i="2"/>
  <c r="W198" i="2"/>
  <c r="AC254" i="2"/>
  <c r="W254" i="2"/>
  <c r="W233" i="2"/>
  <c r="AC233" i="2"/>
  <c r="AC206" i="2"/>
  <c r="W206" i="2"/>
  <c r="AC212" i="2"/>
  <c r="W212" i="2"/>
  <c r="AC243" i="2"/>
  <c r="W243" i="2"/>
  <c r="AC211" i="2"/>
  <c r="W211" i="2"/>
  <c r="W185" i="2"/>
  <c r="AC185" i="2"/>
  <c r="AC92" i="2"/>
  <c r="AC203" i="2"/>
  <c r="W203" i="2"/>
  <c r="W147" i="2"/>
  <c r="AC147" i="2"/>
  <c r="AC131" i="2"/>
  <c r="W131" i="2"/>
  <c r="AC139" i="2"/>
  <c r="AC165" i="2"/>
  <c r="AC101" i="2"/>
  <c r="AC95" i="2"/>
  <c r="W124" i="2"/>
  <c r="AC124" i="2"/>
  <c r="AC107" i="2"/>
  <c r="W107" i="2"/>
  <c r="AC81" i="2"/>
  <c r="AC90" i="2"/>
  <c r="W99" i="2"/>
  <c r="AC99" i="2"/>
  <c r="AC98" i="2"/>
  <c r="W98" i="2"/>
  <c r="AC69" i="2"/>
  <c r="AC56" i="2"/>
  <c r="AC385" i="2"/>
  <c r="W385" i="2"/>
  <c r="AC374" i="2"/>
  <c r="W374" i="2"/>
  <c r="W204" i="2"/>
  <c r="AC204" i="2"/>
  <c r="W373" i="2"/>
  <c r="AC373" i="2"/>
  <c r="W351" i="2"/>
  <c r="AC351" i="2"/>
  <c r="AC288" i="2"/>
  <c r="W288" i="2"/>
  <c r="W343" i="2"/>
  <c r="AC343" i="2"/>
  <c r="W311" i="2"/>
  <c r="AC311" i="2"/>
  <c r="AC272" i="2"/>
  <c r="W272" i="2"/>
  <c r="W241" i="2"/>
  <c r="AC241" i="2"/>
  <c r="AC314" i="2"/>
  <c r="W314" i="2"/>
  <c r="AC280" i="2"/>
  <c r="W280" i="2"/>
  <c r="W349" i="2"/>
  <c r="AC349" i="2"/>
  <c r="AC317" i="2"/>
  <c r="W317" i="2"/>
  <c r="AC281" i="2"/>
  <c r="W281" i="2"/>
  <c r="W253" i="2"/>
  <c r="AC253" i="2"/>
  <c r="AC238" i="2"/>
  <c r="W238" i="2"/>
  <c r="W229" i="2"/>
  <c r="AC229" i="2"/>
  <c r="AC182" i="2"/>
  <c r="W182" i="2"/>
  <c r="AC186" i="2"/>
  <c r="W186" i="2"/>
  <c r="W239" i="2"/>
  <c r="AC239" i="2"/>
  <c r="AC208" i="2"/>
  <c r="W208" i="2"/>
  <c r="W181" i="2"/>
  <c r="AC181" i="2"/>
  <c r="AC192" i="2"/>
  <c r="W192" i="2"/>
  <c r="W199" i="2"/>
  <c r="AC199" i="2"/>
  <c r="W167" i="2"/>
  <c r="AC167" i="2"/>
  <c r="W170" i="2"/>
  <c r="AC170" i="2"/>
  <c r="AC145" i="2"/>
  <c r="W145" i="2"/>
  <c r="AC161" i="2"/>
  <c r="W134" i="2"/>
  <c r="AC134" i="2"/>
  <c r="AC123" i="2"/>
  <c r="W123" i="2"/>
  <c r="W122" i="2"/>
  <c r="AC122" i="2"/>
  <c r="AC97" i="2"/>
  <c r="W97" i="2"/>
  <c r="W100" i="2"/>
  <c r="AC100" i="2"/>
  <c r="AC87" i="2"/>
  <c r="AC80" i="2"/>
  <c r="W80" i="2"/>
  <c r="W94" i="2"/>
  <c r="AC94" i="2"/>
  <c r="W65" i="2"/>
  <c r="AC65" i="2"/>
  <c r="AC61" i="2"/>
  <c r="J15" i="3"/>
  <c r="W415" i="2"/>
  <c r="AC415" i="2"/>
  <c r="W416" i="2"/>
  <c r="AC416" i="2"/>
  <c r="AC397" i="2"/>
  <c r="W397" i="2"/>
  <c r="W404" i="2"/>
  <c r="AC404" i="2"/>
  <c r="AC370" i="2"/>
  <c r="W370" i="2"/>
  <c r="AC411" i="2"/>
  <c r="W411" i="2"/>
  <c r="AC379" i="2"/>
  <c r="W379" i="2"/>
  <c r="AC402" i="2"/>
  <c r="W402" i="2"/>
  <c r="W365" i="2"/>
  <c r="AC365" i="2"/>
  <c r="AC242" i="2"/>
  <c r="W242" i="2"/>
  <c r="AC344" i="2"/>
  <c r="W344" i="2"/>
  <c r="AC260" i="2"/>
  <c r="W260" i="2"/>
  <c r="AC367" i="2"/>
  <c r="W367" i="2"/>
  <c r="W339" i="2"/>
  <c r="AC339" i="2"/>
  <c r="W307" i="2"/>
  <c r="AC307" i="2"/>
  <c r="W245" i="2"/>
  <c r="AC245" i="2"/>
  <c r="AC342" i="2"/>
  <c r="W342" i="2"/>
  <c r="AC310" i="2"/>
  <c r="W310" i="2"/>
  <c r="AC270" i="2"/>
  <c r="W270" i="2"/>
  <c r="W345" i="2"/>
  <c r="AC345" i="2"/>
  <c r="AC313" i="2"/>
  <c r="W313" i="2"/>
  <c r="W267" i="2"/>
  <c r="AC267" i="2"/>
  <c r="AC226" i="2"/>
  <c r="W226" i="2"/>
  <c r="AC230" i="2"/>
  <c r="W230" i="2"/>
  <c r="W225" i="2"/>
  <c r="AC225" i="2"/>
  <c r="AC152" i="2"/>
  <c r="W175" i="2"/>
  <c r="AC175" i="2"/>
  <c r="W235" i="2"/>
  <c r="AC235" i="2"/>
  <c r="AC194" i="2"/>
  <c r="W194" i="2"/>
  <c r="S174" i="2"/>
  <c r="T174" i="2" s="1"/>
  <c r="S188" i="2"/>
  <c r="T188" i="2" s="1"/>
  <c r="S195" i="2"/>
  <c r="T195" i="2" s="1"/>
  <c r="S163" i="2"/>
  <c r="T163" i="2" s="1"/>
  <c r="S166" i="2"/>
  <c r="T166" i="2" s="1"/>
  <c r="W165" i="2" s="1"/>
  <c r="S141" i="2"/>
  <c r="T141" i="2" s="1"/>
  <c r="S157" i="2"/>
  <c r="T157" i="2" s="1"/>
  <c r="S130" i="2"/>
  <c r="T130" i="2" s="1"/>
  <c r="S93" i="2"/>
  <c r="T93" i="2" s="1"/>
  <c r="S119" i="2"/>
  <c r="T119" i="2" s="1"/>
  <c r="S84" i="2"/>
  <c r="T84" i="2" s="1"/>
  <c r="S91" i="2"/>
  <c r="T91" i="2" s="1"/>
  <c r="S89" i="2"/>
  <c r="T89" i="2" s="1"/>
  <c r="S74" i="2"/>
  <c r="T74" i="2" s="1"/>
  <c r="S88" i="2"/>
  <c r="T88" i="2" s="1"/>
  <c r="S62" i="2"/>
  <c r="T62" i="2" s="1"/>
  <c r="S58" i="2"/>
  <c r="T58" i="2" s="1"/>
  <c r="AC308" i="2"/>
  <c r="W308" i="2"/>
  <c r="W420" i="2"/>
  <c r="AC420" i="2"/>
  <c r="W408" i="2"/>
  <c r="AC408" i="2"/>
  <c r="AC383" i="2"/>
  <c r="W383" i="2"/>
  <c r="AC362" i="2"/>
  <c r="W362" i="2"/>
  <c r="AC409" i="2"/>
  <c r="W409" i="2"/>
  <c r="W368" i="2"/>
  <c r="AC368" i="2"/>
  <c r="W400" i="2"/>
  <c r="AC400" i="2"/>
  <c r="AC366" i="2"/>
  <c r="W366" i="2"/>
  <c r="AC407" i="2"/>
  <c r="W407" i="2"/>
  <c r="AC324" i="2"/>
  <c r="W324" i="2"/>
  <c r="AC398" i="2"/>
  <c r="W398" i="2"/>
  <c r="AC316" i="2"/>
  <c r="W316" i="2"/>
  <c r="AC222" i="2"/>
  <c r="W222" i="2"/>
  <c r="AC336" i="2"/>
  <c r="W336" i="2"/>
  <c r="AC352" i="2"/>
  <c r="W352" i="2"/>
  <c r="AC363" i="2"/>
  <c r="W363" i="2"/>
  <c r="W335" i="2"/>
  <c r="AC335" i="2"/>
  <c r="W303" i="2"/>
  <c r="AC303" i="2"/>
  <c r="AC218" i="2"/>
  <c r="W218" i="2"/>
  <c r="AC338" i="2"/>
  <c r="W338" i="2"/>
  <c r="AC306" i="2"/>
  <c r="W306" i="2"/>
  <c r="AC264" i="2"/>
  <c r="W264" i="2"/>
  <c r="AC341" i="2"/>
  <c r="W341" i="2"/>
  <c r="AC309" i="2"/>
  <c r="W309" i="2"/>
  <c r="W263" i="2"/>
  <c r="AC263" i="2"/>
  <c r="AC273" i="2"/>
  <c r="W273" i="2"/>
  <c r="AC160" i="2"/>
  <c r="W160" i="2"/>
  <c r="W221" i="2"/>
  <c r="AC221" i="2"/>
  <c r="AC232" i="2"/>
  <c r="W232" i="2"/>
  <c r="AC190" i="2"/>
  <c r="AC231" i="2"/>
  <c r="W231" i="2"/>
  <c r="W180" i="2"/>
  <c r="AC180" i="2"/>
  <c r="S172" i="2"/>
  <c r="T172" i="2" s="1"/>
  <c r="S184" i="2"/>
  <c r="T184" i="2" s="1"/>
  <c r="S191" i="2"/>
  <c r="T191" i="2" s="1"/>
  <c r="W190" i="2" s="1"/>
  <c r="S159" i="2"/>
  <c r="T159" i="2" s="1"/>
  <c r="S162" i="2"/>
  <c r="T162" i="2" s="1"/>
  <c r="S138" i="2"/>
  <c r="T138" i="2" s="1"/>
  <c r="S153" i="2"/>
  <c r="T153" i="2" s="1"/>
  <c r="S126" i="2"/>
  <c r="T126" i="2" s="1"/>
  <c r="W125" i="2" s="1"/>
  <c r="S144" i="2"/>
  <c r="T144" i="2" s="1"/>
  <c r="W143" i="2" s="1"/>
  <c r="S110" i="2"/>
  <c r="T110" i="2" s="1"/>
  <c r="S60" i="2"/>
  <c r="T60" i="2" s="1"/>
  <c r="S82" i="2"/>
  <c r="T82" i="2" s="1"/>
  <c r="S79" i="2"/>
  <c r="T79" i="2" s="1"/>
  <c r="S68" i="2"/>
  <c r="T68" i="2" s="1"/>
  <c r="S70" i="2"/>
  <c r="T70" i="2" s="1"/>
  <c r="S75" i="2"/>
  <c r="T75" i="2" s="1"/>
  <c r="AA421" i="3"/>
  <c r="AA422" i="3" s="1"/>
  <c r="AB422" i="3" s="1"/>
  <c r="W412" i="2"/>
  <c r="AC412" i="2"/>
  <c r="AC393" i="2"/>
  <c r="W393" i="2"/>
  <c r="W376" i="2"/>
  <c r="AC376" i="2"/>
  <c r="AC406" i="2"/>
  <c r="W406" i="2"/>
  <c r="AC246" i="2"/>
  <c r="W246" i="2"/>
  <c r="AC371" i="2"/>
  <c r="W371" i="2"/>
  <c r="W421" i="2"/>
  <c r="AC421" i="2"/>
  <c r="AC422" i="2" s="1"/>
  <c r="AC377" i="2"/>
  <c r="W377" i="2"/>
  <c r="AC401" i="2"/>
  <c r="W401" i="2"/>
  <c r="W361" i="2"/>
  <c r="AC361" i="2"/>
  <c r="W396" i="2"/>
  <c r="AC396" i="2"/>
  <c r="AC354" i="2"/>
  <c r="W354" i="2"/>
  <c r="AC403" i="2"/>
  <c r="W403" i="2"/>
  <c r="AC292" i="2"/>
  <c r="W292" i="2"/>
  <c r="AC394" i="2"/>
  <c r="W394" i="2"/>
  <c r="AC210" i="2"/>
  <c r="W210" i="2"/>
  <c r="AC350" i="2"/>
  <c r="W350" i="2"/>
  <c r="AC328" i="2"/>
  <c r="W328" i="2"/>
  <c r="AC348" i="2"/>
  <c r="W348" i="2"/>
  <c r="AC359" i="2"/>
  <c r="W359" i="2"/>
  <c r="W331" i="2"/>
  <c r="AC331" i="2"/>
  <c r="W299" i="2"/>
  <c r="AC299" i="2"/>
  <c r="W275" i="2"/>
  <c r="AC275" i="2"/>
  <c r="AC334" i="2"/>
  <c r="W334" i="2"/>
  <c r="AC302" i="2"/>
  <c r="W302" i="2"/>
  <c r="AC256" i="2"/>
  <c r="W256" i="2"/>
  <c r="AC337" i="2"/>
  <c r="W337" i="2"/>
  <c r="AC305" i="2"/>
  <c r="W305" i="2"/>
  <c r="W259" i="2"/>
  <c r="AC259" i="2"/>
  <c r="AC269" i="2"/>
  <c r="W269" i="2"/>
  <c r="AC248" i="2"/>
  <c r="W248" i="2"/>
  <c r="W217" i="2"/>
  <c r="AC217" i="2"/>
  <c r="AC228" i="2"/>
  <c r="W228" i="2"/>
  <c r="AC156" i="2"/>
  <c r="W156" i="2"/>
  <c r="AC227" i="2"/>
  <c r="W227" i="2"/>
  <c r="W179" i="2"/>
  <c r="AC179" i="2"/>
  <c r="AC164" i="2"/>
  <c r="W164" i="2"/>
  <c r="AC176" i="2"/>
  <c r="W176" i="2"/>
  <c r="AC187" i="2"/>
  <c r="W187" i="2"/>
  <c r="W155" i="2"/>
  <c r="AC155" i="2"/>
  <c r="AC158" i="2"/>
  <c r="W158" i="2"/>
  <c r="S127" i="2"/>
  <c r="T127" i="2" s="1"/>
  <c r="S149" i="2"/>
  <c r="T149" i="2" s="1"/>
  <c r="S115" i="2"/>
  <c r="T115" i="2" s="1"/>
  <c r="S140" i="2"/>
  <c r="T140" i="2" s="1"/>
  <c r="W139" i="2" s="1"/>
  <c r="S96" i="2"/>
  <c r="T96" i="2" s="1"/>
  <c r="S121" i="2"/>
  <c r="T121" i="2" s="1"/>
  <c r="S120" i="2"/>
  <c r="T120" i="2" s="1"/>
  <c r="S57" i="2"/>
  <c r="T57" i="2" s="1"/>
  <c r="S64" i="2"/>
  <c r="T64" i="2" s="1"/>
  <c r="S85" i="2"/>
  <c r="T85" i="2" s="1"/>
  <c r="AC389" i="2"/>
  <c r="W389" i="2"/>
  <c r="W392" i="2"/>
  <c r="AC392" i="2"/>
  <c r="AC332" i="2"/>
  <c r="W332" i="2"/>
  <c r="AC399" i="2"/>
  <c r="W399" i="2"/>
  <c r="AC372" i="2"/>
  <c r="W372" i="2"/>
  <c r="AC390" i="2"/>
  <c r="W390" i="2"/>
  <c r="W201" i="2"/>
  <c r="AC201" i="2"/>
  <c r="AC282" i="2"/>
  <c r="W282" i="2"/>
  <c r="AC320" i="2"/>
  <c r="W320" i="2"/>
  <c r="W284" i="2"/>
  <c r="AC284" i="2"/>
  <c r="AC355" i="2"/>
  <c r="W355" i="2"/>
  <c r="W327" i="2"/>
  <c r="AC327" i="2"/>
  <c r="W295" i="2"/>
  <c r="AC295" i="2"/>
  <c r="W271" i="2"/>
  <c r="AC271" i="2"/>
  <c r="AC330" i="2"/>
  <c r="W330" i="2"/>
  <c r="AC298" i="2"/>
  <c r="W298" i="2"/>
  <c r="W249" i="2"/>
  <c r="AC249" i="2"/>
  <c r="AC333" i="2"/>
  <c r="W333" i="2"/>
  <c r="AC301" i="2"/>
  <c r="W301" i="2"/>
  <c r="W244" i="2"/>
  <c r="AC244" i="2"/>
  <c r="W265" i="2"/>
  <c r="AC265" i="2"/>
  <c r="AC234" i="2"/>
  <c r="W234" i="2"/>
  <c r="W213" i="2"/>
  <c r="AC213" i="2"/>
  <c r="AC224" i="2"/>
  <c r="W224" i="2"/>
  <c r="AC255" i="2"/>
  <c r="W255" i="2"/>
  <c r="AC223" i="2"/>
  <c r="W223" i="2"/>
  <c r="W197" i="2"/>
  <c r="AC197" i="2"/>
  <c r="W171" i="2"/>
  <c r="AC171" i="2"/>
  <c r="AC135" i="2"/>
  <c r="W135" i="2"/>
  <c r="AC183" i="2"/>
  <c r="W183" i="2"/>
  <c r="W151" i="2"/>
  <c r="AC151" i="2"/>
  <c r="AC154" i="2"/>
  <c r="W154" i="2"/>
  <c r="W177" i="2"/>
  <c r="AC177" i="2"/>
  <c r="AC146" i="2"/>
  <c r="W146" i="2"/>
  <c r="W106" i="2"/>
  <c r="AC106" i="2"/>
  <c r="W136" i="2"/>
  <c r="AC136" i="2"/>
  <c r="AC114" i="2"/>
  <c r="W117" i="2"/>
  <c r="AC117" i="2"/>
  <c r="AC116" i="2"/>
  <c r="W116" i="2"/>
  <c r="AC86" i="2"/>
  <c r="W86" i="2"/>
  <c r="AC83" i="2"/>
  <c r="W83" i="2"/>
  <c r="W72" i="2"/>
  <c r="AC72" i="2"/>
  <c r="W67" i="2"/>
  <c r="AC67" i="2"/>
  <c r="AD394" i="2"/>
  <c r="Z393" i="2"/>
  <c r="Z419" i="3" l="1"/>
  <c r="Q53" i="3"/>
  <c r="S145" i="3" s="1"/>
  <c r="T145" i="3" s="1"/>
  <c r="AB421" i="3"/>
  <c r="AB420" i="3" s="1"/>
  <c r="AC115" i="2"/>
  <c r="W115" i="2"/>
  <c r="W70" i="2"/>
  <c r="AC70" i="2"/>
  <c r="AC153" i="2"/>
  <c r="W153" i="2"/>
  <c r="AC119" i="2"/>
  <c r="W119" i="2"/>
  <c r="AC188" i="2"/>
  <c r="W188" i="2"/>
  <c r="W152" i="2"/>
  <c r="W69" i="2"/>
  <c r="W102" i="2"/>
  <c r="AC102" i="2"/>
  <c r="AC169" i="2"/>
  <c r="W169" i="2"/>
  <c r="W168" i="2"/>
  <c r="Z392" i="2"/>
  <c r="AD393" i="2"/>
  <c r="AC85" i="2"/>
  <c r="W85" i="2"/>
  <c r="AC149" i="2"/>
  <c r="W149" i="2"/>
  <c r="W68" i="2"/>
  <c r="AC68" i="2"/>
  <c r="W138" i="2"/>
  <c r="AC138" i="2"/>
  <c r="W58" i="2"/>
  <c r="AC58" i="2"/>
  <c r="AC93" i="2"/>
  <c r="W93" i="2"/>
  <c r="AC174" i="2"/>
  <c r="W174" i="2"/>
  <c r="AC108" i="2"/>
  <c r="W108" i="2"/>
  <c r="W64" i="2"/>
  <c r="AC64" i="2"/>
  <c r="AC127" i="2"/>
  <c r="W127" i="2"/>
  <c r="AC79" i="2"/>
  <c r="W79" i="2"/>
  <c r="AC162" i="2"/>
  <c r="W162" i="2"/>
  <c r="W62" i="2"/>
  <c r="AC62" i="2"/>
  <c r="W130" i="2"/>
  <c r="AC130" i="2"/>
  <c r="W161" i="2"/>
  <c r="W104" i="2"/>
  <c r="AC104" i="2"/>
  <c r="AC57" i="2"/>
  <c r="W57" i="2"/>
  <c r="AC82" i="2"/>
  <c r="W82" i="2"/>
  <c r="W159" i="2"/>
  <c r="AC159" i="2"/>
  <c r="W88" i="2"/>
  <c r="AC88" i="2"/>
  <c r="AC157" i="2"/>
  <c r="W157" i="2"/>
  <c r="W109" i="2"/>
  <c r="AC109" i="2"/>
  <c r="AC63" i="2"/>
  <c r="W63" i="2"/>
  <c r="W60" i="2"/>
  <c r="AC60" i="2"/>
  <c r="AC191" i="2"/>
  <c r="W191" i="2"/>
  <c r="W74" i="2"/>
  <c r="AC74" i="2"/>
  <c r="AC141" i="2"/>
  <c r="W141" i="2"/>
  <c r="W56" i="2"/>
  <c r="W92" i="2"/>
  <c r="S368" i="3"/>
  <c r="T368" i="3" s="1"/>
  <c r="S255" i="3"/>
  <c r="T255" i="3" s="1"/>
  <c r="S340" i="3"/>
  <c r="T340" i="3" s="1"/>
  <c r="S383" i="3"/>
  <c r="T383" i="3" s="1"/>
  <c r="S408" i="3"/>
  <c r="T408" i="3" s="1"/>
  <c r="S104" i="3"/>
  <c r="T104" i="3" s="1"/>
  <c r="S175" i="3"/>
  <c r="T175" i="3" s="1"/>
  <c r="S261" i="3"/>
  <c r="T261" i="3" s="1"/>
  <c r="S200" i="3"/>
  <c r="T200" i="3" s="1"/>
  <c r="S156" i="3"/>
  <c r="T156" i="3" s="1"/>
  <c r="S248" i="3"/>
  <c r="T248" i="3" s="1"/>
  <c r="S376" i="3"/>
  <c r="T376" i="3" s="1"/>
  <c r="S207" i="3"/>
  <c r="T207" i="3" s="1"/>
  <c r="S322" i="3"/>
  <c r="T322" i="3" s="1"/>
  <c r="S62" i="3"/>
  <c r="T62" i="3" s="1"/>
  <c r="S75" i="3"/>
  <c r="T75" i="3" s="1"/>
  <c r="S83" i="3"/>
  <c r="T83" i="3" s="1"/>
  <c r="S189" i="3"/>
  <c r="T189" i="3" s="1"/>
  <c r="S233" i="3"/>
  <c r="T233" i="3" s="1"/>
  <c r="S206" i="3"/>
  <c r="T206" i="3" s="1"/>
  <c r="S214" i="3"/>
  <c r="T214" i="3" s="1"/>
  <c r="S93" i="3"/>
  <c r="T93" i="3" s="1"/>
  <c r="S203" i="3"/>
  <c r="T203" i="3" s="1"/>
  <c r="S208" i="3"/>
  <c r="T208" i="3" s="1"/>
  <c r="S292" i="3"/>
  <c r="T292" i="3" s="1"/>
  <c r="S380" i="3"/>
  <c r="T380" i="3" s="1"/>
  <c r="S397" i="3"/>
  <c r="T397" i="3" s="1"/>
  <c r="S390" i="3"/>
  <c r="T390" i="3" s="1"/>
  <c r="S410" i="3"/>
  <c r="T410" i="3" s="1"/>
  <c r="S347" i="3"/>
  <c r="T347" i="3" s="1"/>
  <c r="S119" i="3"/>
  <c r="T119" i="3" s="1"/>
  <c r="S68" i="3"/>
  <c r="T68" i="3" s="1"/>
  <c r="S76" i="3"/>
  <c r="T76" i="3" s="1"/>
  <c r="S98" i="3"/>
  <c r="T98" i="3" s="1"/>
  <c r="S128" i="3"/>
  <c r="T128" i="3" s="1"/>
  <c r="S150" i="3"/>
  <c r="T150" i="3" s="1"/>
  <c r="S182" i="3"/>
  <c r="T182" i="3" s="1"/>
  <c r="S151" i="3"/>
  <c r="T151" i="3" s="1"/>
  <c r="S237" i="3"/>
  <c r="T237" i="3" s="1"/>
  <c r="S269" i="3"/>
  <c r="T269" i="3" s="1"/>
  <c r="S89" i="3"/>
  <c r="T89" i="3" s="1"/>
  <c r="S218" i="3"/>
  <c r="T218" i="3" s="1"/>
  <c r="S105" i="3"/>
  <c r="T105" i="3" s="1"/>
  <c r="S267" i="3"/>
  <c r="T267" i="3" s="1"/>
  <c r="S192" i="3"/>
  <c r="T192" i="3" s="1"/>
  <c r="S302" i="3"/>
  <c r="T302" i="3" s="1"/>
  <c r="S288" i="3"/>
  <c r="T288" i="3" s="1"/>
  <c r="S296" i="3"/>
  <c r="T296" i="3" s="1"/>
  <c r="S352" i="3"/>
  <c r="T352" i="3" s="1"/>
  <c r="S384" i="3"/>
  <c r="T384" i="3" s="1"/>
  <c r="S301" i="3"/>
  <c r="T301" i="3" s="1"/>
  <c r="S337" i="3"/>
  <c r="T337" i="3" s="1"/>
  <c r="S401" i="3"/>
  <c r="T401" i="3" s="1"/>
  <c r="S394" i="3"/>
  <c r="T394" i="3" s="1"/>
  <c r="S414" i="3"/>
  <c r="T414" i="3" s="1"/>
  <c r="S391" i="3"/>
  <c r="T391" i="3" s="1"/>
  <c r="S379" i="3"/>
  <c r="T379" i="3" s="1"/>
  <c r="S409" i="3"/>
  <c r="T409" i="3" s="1"/>
  <c r="S91" i="3"/>
  <c r="T91" i="3" s="1"/>
  <c r="S57" i="3"/>
  <c r="T57" i="3" s="1"/>
  <c r="S69" i="3"/>
  <c r="T69" i="3" s="1"/>
  <c r="S77" i="3"/>
  <c r="T77" i="3" s="1"/>
  <c r="S88" i="3"/>
  <c r="T88" i="3" s="1"/>
  <c r="S102" i="3"/>
  <c r="T102" i="3" s="1"/>
  <c r="S165" i="3"/>
  <c r="T165" i="3" s="1"/>
  <c r="S197" i="3"/>
  <c r="T197" i="3" s="1"/>
  <c r="S117" i="3"/>
  <c r="T117" i="3" s="1"/>
  <c r="S154" i="3"/>
  <c r="T154" i="3" s="1"/>
  <c r="S186" i="3"/>
  <c r="T186" i="3" s="1"/>
  <c r="S108" i="3"/>
  <c r="T108" i="3" s="1"/>
  <c r="S155" i="3"/>
  <c r="T155" i="3" s="1"/>
  <c r="S180" i="3"/>
  <c r="T180" i="3" s="1"/>
  <c r="S241" i="3"/>
  <c r="T241" i="3" s="1"/>
  <c r="S273" i="3"/>
  <c r="T273" i="3" s="1"/>
  <c r="S118" i="3"/>
  <c r="T118" i="3" s="1"/>
  <c r="S222" i="3"/>
  <c r="T222" i="3" s="1"/>
  <c r="S254" i="3"/>
  <c r="T254" i="3" s="1"/>
  <c r="S196" i="3"/>
  <c r="T196" i="3" s="1"/>
  <c r="S239" i="3"/>
  <c r="T239" i="3" s="1"/>
  <c r="S271" i="3"/>
  <c r="T271" i="3" s="1"/>
  <c r="S220" i="3"/>
  <c r="T220" i="3" s="1"/>
  <c r="S306" i="3"/>
  <c r="T306" i="3" s="1"/>
  <c r="S291" i="3"/>
  <c r="T291" i="3" s="1"/>
  <c r="S228" i="3"/>
  <c r="T228" i="3" s="1"/>
  <c r="S300" i="3"/>
  <c r="T300" i="3" s="1"/>
  <c r="S324" i="3"/>
  <c r="T324" i="3" s="1"/>
  <c r="S356" i="3"/>
  <c r="T356" i="3" s="1"/>
  <c r="S388" i="3"/>
  <c r="T388" i="3" s="1"/>
  <c r="S309" i="3"/>
  <c r="T309" i="3" s="1"/>
  <c r="S341" i="3"/>
  <c r="T341" i="3" s="1"/>
  <c r="S373" i="3"/>
  <c r="T373" i="3" s="1"/>
  <c r="S286" i="3"/>
  <c r="T286" i="3" s="1"/>
  <c r="S366" i="3"/>
  <c r="T366" i="3" s="1"/>
  <c r="S398" i="3"/>
  <c r="T398" i="3" s="1"/>
  <c r="S418" i="3"/>
  <c r="T418" i="3" s="1"/>
  <c r="S407" i="3"/>
  <c r="T407" i="3" s="1"/>
  <c r="S363" i="3"/>
  <c r="T363" i="3" s="1"/>
  <c r="S323" i="3"/>
  <c r="T323" i="3" s="1"/>
  <c r="S413" i="3"/>
  <c r="T413" i="3" s="1"/>
  <c r="S63" i="3"/>
  <c r="T63" i="3" s="1"/>
  <c r="S70" i="3"/>
  <c r="T70" i="3" s="1"/>
  <c r="S78" i="3"/>
  <c r="T78" i="3" s="1"/>
  <c r="S92" i="3"/>
  <c r="T92" i="3" s="1"/>
  <c r="S110" i="3"/>
  <c r="T110" i="3" s="1"/>
  <c r="S137" i="3"/>
  <c r="T137" i="3" s="1"/>
  <c r="S169" i="3"/>
  <c r="T169" i="3" s="1"/>
  <c r="S121" i="3"/>
  <c r="T121" i="3" s="1"/>
  <c r="S158" i="3"/>
  <c r="T158" i="3" s="1"/>
  <c r="S190" i="3"/>
  <c r="T190" i="3" s="1"/>
  <c r="S120" i="3"/>
  <c r="T120" i="3" s="1"/>
  <c r="S159" i="3"/>
  <c r="T159" i="3" s="1"/>
  <c r="S191" i="3"/>
  <c r="T191" i="3" s="1"/>
  <c r="S213" i="3"/>
  <c r="T213" i="3" s="1"/>
  <c r="S245" i="3"/>
  <c r="T245" i="3" s="1"/>
  <c r="S277" i="3"/>
  <c r="T277" i="3" s="1"/>
  <c r="S124" i="3"/>
  <c r="T124" i="3" s="1"/>
  <c r="S226" i="3"/>
  <c r="T226" i="3" s="1"/>
  <c r="S258" i="3"/>
  <c r="T258" i="3" s="1"/>
  <c r="S202" i="3"/>
  <c r="T202" i="3" s="1"/>
  <c r="S211" i="3"/>
  <c r="T211" i="3" s="1"/>
  <c r="S243" i="3"/>
  <c r="T243" i="3" s="1"/>
  <c r="S275" i="3"/>
  <c r="T275" i="3" s="1"/>
  <c r="S236" i="3"/>
  <c r="T236" i="3" s="1"/>
  <c r="S144" i="3"/>
  <c r="T144" i="3" s="1"/>
  <c r="S295" i="3"/>
  <c r="T295" i="3" s="1"/>
  <c r="S244" i="3"/>
  <c r="T244" i="3" s="1"/>
  <c r="S304" i="3"/>
  <c r="T304" i="3" s="1"/>
  <c r="S284" i="3"/>
  <c r="T284" i="3" s="1"/>
  <c r="S328" i="3"/>
  <c r="T328" i="3" s="1"/>
  <c r="S360" i="3"/>
  <c r="T360" i="3" s="1"/>
  <c r="S392" i="3"/>
  <c r="T392" i="3" s="1"/>
  <c r="S313" i="3"/>
  <c r="T313" i="3" s="1"/>
  <c r="S345" i="3"/>
  <c r="T345" i="3" s="1"/>
  <c r="S377" i="3"/>
  <c r="T377" i="3" s="1"/>
  <c r="S305" i="3"/>
  <c r="T305" i="3" s="1"/>
  <c r="S338" i="3"/>
  <c r="T338" i="3" s="1"/>
  <c r="S370" i="3"/>
  <c r="T370" i="3" s="1"/>
  <c r="S402" i="3"/>
  <c r="T402" i="3" s="1"/>
  <c r="S339" i="3"/>
  <c r="T339" i="3" s="1"/>
  <c r="S411" i="3"/>
  <c r="T411" i="3" s="1"/>
  <c r="S335" i="3"/>
  <c r="T335" i="3" s="1"/>
  <c r="S355" i="3"/>
  <c r="T355" i="3" s="1"/>
  <c r="S417" i="3"/>
  <c r="T417" i="3" s="1"/>
  <c r="S99" i="3"/>
  <c r="T99" i="3" s="1"/>
  <c r="S58" i="3"/>
  <c r="T58" i="3" s="1"/>
  <c r="S71" i="3"/>
  <c r="T71" i="3" s="1"/>
  <c r="S79" i="3"/>
  <c r="T79" i="3" s="1"/>
  <c r="S96" i="3"/>
  <c r="T96" i="3" s="1"/>
  <c r="S123" i="3"/>
  <c r="T123" i="3" s="1"/>
  <c r="S141" i="3"/>
  <c r="T141" i="3" s="1"/>
  <c r="S173" i="3"/>
  <c r="T173" i="3" s="1"/>
  <c r="S205" i="3"/>
  <c r="T205" i="3" s="1"/>
  <c r="S127" i="3"/>
  <c r="T127" i="3" s="1"/>
  <c r="S162" i="3"/>
  <c r="T162" i="3" s="1"/>
  <c r="S194" i="3"/>
  <c r="T194" i="3" s="1"/>
  <c r="S126" i="3"/>
  <c r="T126" i="3" s="1"/>
  <c r="S163" i="3"/>
  <c r="T163" i="3" s="1"/>
  <c r="S195" i="3"/>
  <c r="T195" i="3" s="1"/>
  <c r="S217" i="3"/>
  <c r="T217" i="3" s="1"/>
  <c r="S249" i="3"/>
  <c r="T249" i="3" s="1"/>
  <c r="S281" i="3"/>
  <c r="T281" i="3" s="1"/>
  <c r="S136" i="3"/>
  <c r="T136" i="3" s="1"/>
  <c r="S230" i="3"/>
  <c r="T230" i="3" s="1"/>
  <c r="S262" i="3"/>
  <c r="T262" i="3" s="1"/>
  <c r="S204" i="3"/>
  <c r="T204" i="3" s="1"/>
  <c r="S215" i="3"/>
  <c r="T215" i="3" s="1"/>
  <c r="S247" i="3"/>
  <c r="T247" i="3" s="1"/>
  <c r="S279" i="3"/>
  <c r="T279" i="3" s="1"/>
  <c r="S252" i="3"/>
  <c r="T252" i="3" s="1"/>
  <c r="S224" i="3"/>
  <c r="T224" i="3" s="1"/>
  <c r="S299" i="3"/>
  <c r="T299" i="3" s="1"/>
  <c r="S260" i="3"/>
  <c r="T260" i="3" s="1"/>
  <c r="S176" i="3"/>
  <c r="T176" i="3" s="1"/>
  <c r="S293" i="3"/>
  <c r="T293" i="3" s="1"/>
  <c r="S332" i="3"/>
  <c r="T332" i="3" s="1"/>
  <c r="S364" i="3"/>
  <c r="T364" i="3" s="1"/>
  <c r="S396" i="3"/>
  <c r="T396" i="3" s="1"/>
  <c r="S317" i="3"/>
  <c r="T317" i="3" s="1"/>
  <c r="S349" i="3"/>
  <c r="T349" i="3" s="1"/>
  <c r="S381" i="3"/>
  <c r="T381" i="3" s="1"/>
  <c r="S310" i="3"/>
  <c r="T310" i="3" s="1"/>
  <c r="S342" i="3"/>
  <c r="T342" i="3" s="1"/>
  <c r="S374" i="3"/>
  <c r="T374" i="3" s="1"/>
  <c r="S319" i="3"/>
  <c r="T319" i="3" s="1"/>
  <c r="S371" i="3"/>
  <c r="T371" i="3" s="1"/>
  <c r="S415" i="3"/>
  <c r="T415" i="3" s="1"/>
  <c r="S367" i="3"/>
  <c r="T367" i="3" s="1"/>
  <c r="S387" i="3"/>
  <c r="T387" i="3" s="1"/>
  <c r="S331" i="3"/>
  <c r="T331" i="3" s="1"/>
  <c r="AC111" i="2"/>
  <c r="W111" i="2"/>
  <c r="W59" i="2"/>
  <c r="W121" i="2"/>
  <c r="AC121" i="2"/>
  <c r="W110" i="2"/>
  <c r="AC110" i="2"/>
  <c r="AC184" i="2"/>
  <c r="W184" i="2"/>
  <c r="AC89" i="2"/>
  <c r="W89" i="2"/>
  <c r="AC166" i="2"/>
  <c r="W166" i="2"/>
  <c r="T53" i="2"/>
  <c r="AL55" i="2" s="1"/>
  <c r="W128" i="2"/>
  <c r="AC128" i="2"/>
  <c r="W148" i="2"/>
  <c r="W137" i="2"/>
  <c r="AC120" i="2"/>
  <c r="W120" i="2"/>
  <c r="W96" i="2"/>
  <c r="AC96" i="2"/>
  <c r="W144" i="2"/>
  <c r="AC144" i="2"/>
  <c r="AC172" i="2"/>
  <c r="W172" i="2"/>
  <c r="W91" i="2"/>
  <c r="AC91" i="2"/>
  <c r="W163" i="2"/>
  <c r="AC163" i="2"/>
  <c r="AC53" i="2"/>
  <c r="W90" i="2"/>
  <c r="W95" i="2"/>
  <c r="W66" i="2"/>
  <c r="AC66" i="2"/>
  <c r="W103" i="2"/>
  <c r="AC103" i="2"/>
  <c r="W173" i="2"/>
  <c r="W114" i="2"/>
  <c r="W140" i="2"/>
  <c r="AC140" i="2"/>
  <c r="W75" i="2"/>
  <c r="AC75" i="2"/>
  <c r="W126" i="2"/>
  <c r="AC126" i="2"/>
  <c r="AC84" i="2"/>
  <c r="W84" i="2"/>
  <c r="AC195" i="2"/>
  <c r="W195" i="2"/>
  <c r="W61" i="2"/>
  <c r="W87" i="2"/>
  <c r="W81" i="2"/>
  <c r="W101" i="2"/>
  <c r="W73" i="2"/>
  <c r="AC73" i="2"/>
  <c r="AC129" i="2"/>
  <c r="W129" i="2"/>
  <c r="W78" i="2"/>
  <c r="W118" i="2"/>
  <c r="S66" i="3" l="1"/>
  <c r="T66" i="3" s="1"/>
  <c r="S287" i="3"/>
  <c r="T287" i="3" s="1"/>
  <c r="S253" i="3"/>
  <c r="T253" i="3" s="1"/>
  <c r="S86" i="3"/>
  <c r="T86" i="3" s="1"/>
  <c r="S238" i="3"/>
  <c r="T238" i="3" s="1"/>
  <c r="S103" i="3"/>
  <c r="T103" i="3" s="1"/>
  <c r="S193" i="3"/>
  <c r="T193" i="3" s="1"/>
  <c r="S87" i="3"/>
  <c r="T87" i="3" s="1"/>
  <c r="S365" i="3"/>
  <c r="T365" i="3" s="1"/>
  <c r="S298" i="3"/>
  <c r="T298" i="3" s="1"/>
  <c r="S147" i="3"/>
  <c r="T147" i="3" s="1"/>
  <c r="S315" i="3"/>
  <c r="T315" i="3" s="1"/>
  <c r="S272" i="3"/>
  <c r="T272" i="3" s="1"/>
  <c r="S174" i="3"/>
  <c r="T174" i="3" s="1"/>
  <c r="S382" i="3"/>
  <c r="T382" i="3" s="1"/>
  <c r="S106" i="3"/>
  <c r="T106" i="3" s="1"/>
  <c r="S362" i="3"/>
  <c r="T362" i="3" s="1"/>
  <c r="S320" i="3"/>
  <c r="T320" i="3" s="1"/>
  <c r="S235" i="3"/>
  <c r="T235" i="3" s="1"/>
  <c r="S164" i="3"/>
  <c r="T164" i="3" s="1"/>
  <c r="S161" i="3"/>
  <c r="T161" i="3" s="1"/>
  <c r="S405" i="3"/>
  <c r="T405" i="3" s="1"/>
  <c r="S333" i="3"/>
  <c r="T333" i="3" s="1"/>
  <c r="S198" i="3"/>
  <c r="T198" i="3" s="1"/>
  <c r="S61" i="3"/>
  <c r="T61" i="3" s="1"/>
  <c r="S327" i="3"/>
  <c r="T327" i="3" s="1"/>
  <c r="S294" i="3"/>
  <c r="T294" i="3" s="1"/>
  <c r="S142" i="3"/>
  <c r="T142" i="3" s="1"/>
  <c r="S357" i="3"/>
  <c r="T357" i="3" s="1"/>
  <c r="S81" i="3"/>
  <c r="T81" i="3" s="1"/>
  <c r="S330" i="3"/>
  <c r="T330" i="3" s="1"/>
  <c r="S282" i="3"/>
  <c r="T282" i="3" s="1"/>
  <c r="S188" i="3"/>
  <c r="T188" i="3" s="1"/>
  <c r="S183" i="3"/>
  <c r="T183" i="3" s="1"/>
  <c r="S129" i="3"/>
  <c r="T129" i="3" s="1"/>
  <c r="S416" i="3"/>
  <c r="T416" i="3" s="1"/>
  <c r="S289" i="3"/>
  <c r="T289" i="3" s="1"/>
  <c r="S263" i="3"/>
  <c r="T263" i="3" s="1"/>
  <c r="S178" i="3"/>
  <c r="T178" i="3" s="1"/>
  <c r="S406" i="3"/>
  <c r="T406" i="3" s="1"/>
  <c r="S113" i="3"/>
  <c r="T113" i="3" s="1"/>
  <c r="S109" i="3"/>
  <c r="T109" i="3" s="1"/>
  <c r="S372" i="3"/>
  <c r="T372" i="3" s="1"/>
  <c r="S351" i="3"/>
  <c r="T351" i="3" s="1"/>
  <c r="S201" i="3"/>
  <c r="T201" i="3" s="1"/>
  <c r="S95" i="3"/>
  <c r="T95" i="3" s="1"/>
  <c r="S334" i="3"/>
  <c r="T334" i="3" s="1"/>
  <c r="S280" i="3"/>
  <c r="T280" i="3" s="1"/>
  <c r="S209" i="3"/>
  <c r="T209" i="3" s="1"/>
  <c r="S187" i="3"/>
  <c r="T187" i="3" s="1"/>
  <c r="S133" i="3"/>
  <c r="T133" i="3" s="1"/>
  <c r="S420" i="3"/>
  <c r="S369" i="3"/>
  <c r="T369" i="3" s="1"/>
  <c r="S212" i="3"/>
  <c r="T212" i="3" s="1"/>
  <c r="S250" i="3"/>
  <c r="T250" i="3" s="1"/>
  <c r="S97" i="3"/>
  <c r="T97" i="3" s="1"/>
  <c r="S84" i="3"/>
  <c r="T84" i="3" s="1"/>
  <c r="S359" i="3"/>
  <c r="T359" i="3" s="1"/>
  <c r="S348" i="3"/>
  <c r="T348" i="3" s="1"/>
  <c r="S246" i="3"/>
  <c r="T246" i="3" s="1"/>
  <c r="S60" i="3"/>
  <c r="T60" i="3" s="1"/>
  <c r="S329" i="3"/>
  <c r="T329" i="3" s="1"/>
  <c r="S184" i="3"/>
  <c r="T184" i="3" s="1"/>
  <c r="S74" i="3"/>
  <c r="T74" i="3" s="1"/>
  <c r="S307" i="3"/>
  <c r="T307" i="3" s="1"/>
  <c r="S283" i="3"/>
  <c r="T283" i="3" s="1"/>
  <c r="AB419" i="3"/>
  <c r="AB418" i="3" s="1"/>
  <c r="AB417" i="3" s="1"/>
  <c r="AB416" i="3" s="1"/>
  <c r="AB415" i="3" s="1"/>
  <c r="AB414" i="3" s="1"/>
  <c r="AB413" i="3" s="1"/>
  <c r="AB412" i="3" s="1"/>
  <c r="AB411" i="3" s="1"/>
  <c r="AB410" i="3" s="1"/>
  <c r="AB409" i="3" s="1"/>
  <c r="AB408" i="3" s="1"/>
  <c r="AB407" i="3" s="1"/>
  <c r="AB406" i="3" s="1"/>
  <c r="AB405" i="3" s="1"/>
  <c r="AB404" i="3" s="1"/>
  <c r="AB403" i="3" s="1"/>
  <c r="AB402" i="3" s="1"/>
  <c r="AB401" i="3" s="1"/>
  <c r="AB400" i="3" s="1"/>
  <c r="AB399" i="3" s="1"/>
  <c r="AB398" i="3" s="1"/>
  <c r="AB397" i="3" s="1"/>
  <c r="AB396" i="3" s="1"/>
  <c r="AB395" i="3" s="1"/>
  <c r="AD420" i="3"/>
  <c r="S257" i="3"/>
  <c r="T257" i="3" s="1"/>
  <c r="S90" i="3"/>
  <c r="T90" i="3" s="1"/>
  <c r="S107" i="3"/>
  <c r="T107" i="3" s="1"/>
  <c r="S314" i="3"/>
  <c r="T314" i="3" s="1"/>
  <c r="S216" i="3"/>
  <c r="T216" i="3" s="1"/>
  <c r="S210" i="3"/>
  <c r="T210" i="3" s="1"/>
  <c r="S167" i="3"/>
  <c r="T167" i="3" s="1"/>
  <c r="S130" i="3"/>
  <c r="T130" i="3" s="1"/>
  <c r="S225" i="3"/>
  <c r="T225" i="3" s="1"/>
  <c r="S181" i="3"/>
  <c r="T181" i="3" s="1"/>
  <c r="S311" i="3"/>
  <c r="T311" i="3" s="1"/>
  <c r="S385" i="3"/>
  <c r="T385" i="3" s="1"/>
  <c r="S125" i="3"/>
  <c r="T125" i="3" s="1"/>
  <c r="S266" i="3"/>
  <c r="T266" i="3" s="1"/>
  <c r="S135" i="3"/>
  <c r="T135" i="3" s="1"/>
  <c r="S100" i="3"/>
  <c r="T100" i="3" s="1"/>
  <c r="S111" i="3"/>
  <c r="T111" i="3" s="1"/>
  <c r="S350" i="3"/>
  <c r="T350" i="3" s="1"/>
  <c r="S308" i="3"/>
  <c r="T308" i="3" s="1"/>
  <c r="S223" i="3"/>
  <c r="T223" i="3" s="1"/>
  <c r="S116" i="3"/>
  <c r="T116" i="3" s="1"/>
  <c r="S149" i="3"/>
  <c r="T149" i="3" s="1"/>
  <c r="S399" i="3"/>
  <c r="T399" i="3" s="1"/>
  <c r="S353" i="3"/>
  <c r="T353" i="3" s="1"/>
  <c r="S303" i="3"/>
  <c r="T303" i="3" s="1"/>
  <c r="S234" i="3"/>
  <c r="T234" i="3" s="1"/>
  <c r="S101" i="3"/>
  <c r="T101" i="3" s="1"/>
  <c r="S80" i="3"/>
  <c r="T80" i="3" s="1"/>
  <c r="S146" i="3"/>
  <c r="T146" i="3" s="1"/>
  <c r="S67" i="3"/>
  <c r="T67" i="3" s="1"/>
  <c r="S386" i="3"/>
  <c r="T386" i="3" s="1"/>
  <c r="S344" i="3"/>
  <c r="T344" i="3" s="1"/>
  <c r="S259" i="3"/>
  <c r="T259" i="3" s="1"/>
  <c r="S229" i="3"/>
  <c r="T229" i="3" s="1"/>
  <c r="S185" i="3"/>
  <c r="T185" i="3" s="1"/>
  <c r="S56" i="3"/>
  <c r="T56" i="3" s="1"/>
  <c r="S318" i="3"/>
  <c r="T318" i="3" s="1"/>
  <c r="S232" i="3"/>
  <c r="T232" i="3" s="1"/>
  <c r="S140" i="3"/>
  <c r="T140" i="3" s="1"/>
  <c r="S171" i="3"/>
  <c r="T171" i="3" s="1"/>
  <c r="S94" i="3"/>
  <c r="T94" i="3" s="1"/>
  <c r="S419" i="3"/>
  <c r="T419" i="3" s="1"/>
  <c r="S321" i="3"/>
  <c r="T321" i="3" s="1"/>
  <c r="S240" i="3"/>
  <c r="T240" i="3" s="1"/>
  <c r="S152" i="3"/>
  <c r="T152" i="3" s="1"/>
  <c r="S166" i="3"/>
  <c r="T166" i="3" s="1"/>
  <c r="S72" i="3"/>
  <c r="T72" i="3" s="1"/>
  <c r="S265" i="3"/>
  <c r="T265" i="3" s="1"/>
  <c r="S122" i="3"/>
  <c r="T122" i="3" s="1"/>
  <c r="S115" i="3"/>
  <c r="T115" i="3" s="1"/>
  <c r="S354" i="3"/>
  <c r="T354" i="3" s="1"/>
  <c r="S312" i="3"/>
  <c r="T312" i="3" s="1"/>
  <c r="S227" i="3"/>
  <c r="T227" i="3" s="1"/>
  <c r="S132" i="3"/>
  <c r="T132" i="3" s="1"/>
  <c r="S153" i="3"/>
  <c r="T153" i="3" s="1"/>
  <c r="S343" i="3"/>
  <c r="T343" i="3" s="1"/>
  <c r="S389" i="3"/>
  <c r="T389" i="3" s="1"/>
  <c r="S276" i="3"/>
  <c r="T276" i="3" s="1"/>
  <c r="S270" i="3"/>
  <c r="T270" i="3" s="1"/>
  <c r="S139" i="3"/>
  <c r="T139" i="3" s="1"/>
  <c r="S59" i="3"/>
  <c r="T59" i="3" s="1"/>
  <c r="S403" i="3"/>
  <c r="T403" i="3" s="1"/>
  <c r="S400" i="3"/>
  <c r="T400" i="3" s="1"/>
  <c r="S268" i="3"/>
  <c r="T268" i="3" s="1"/>
  <c r="S285" i="3"/>
  <c r="T285" i="3" s="1"/>
  <c r="S134" i="3"/>
  <c r="T134" i="3" s="1"/>
  <c r="S64" i="3"/>
  <c r="T64" i="3" s="1"/>
  <c r="S358" i="3"/>
  <c r="T358" i="3" s="1"/>
  <c r="S316" i="3"/>
  <c r="T316" i="3" s="1"/>
  <c r="S231" i="3"/>
  <c r="T231" i="3" s="1"/>
  <c r="S148" i="3"/>
  <c r="T148" i="3" s="1"/>
  <c r="W147" i="3" s="1"/>
  <c r="S157" i="3"/>
  <c r="T157" i="3" s="1"/>
  <c r="S375" i="3"/>
  <c r="T375" i="3" s="1"/>
  <c r="S393" i="3"/>
  <c r="T393" i="3" s="1"/>
  <c r="S278" i="3"/>
  <c r="T278" i="3" s="1"/>
  <c r="S274" i="3"/>
  <c r="T274" i="3" s="1"/>
  <c r="S143" i="3"/>
  <c r="T143" i="3" s="1"/>
  <c r="S85" i="3"/>
  <c r="T85" i="3" s="1"/>
  <c r="S395" i="3"/>
  <c r="T395" i="3" s="1"/>
  <c r="S325" i="3"/>
  <c r="T325" i="3" s="1"/>
  <c r="S256" i="3"/>
  <c r="T256" i="3" s="1"/>
  <c r="S168" i="3"/>
  <c r="T168" i="3" s="1"/>
  <c r="S170" i="3"/>
  <c r="T170" i="3" s="1"/>
  <c r="S73" i="3"/>
  <c r="T73" i="3" s="1"/>
  <c r="S378" i="3"/>
  <c r="T378" i="3" s="1"/>
  <c r="S336" i="3"/>
  <c r="T336" i="3" s="1"/>
  <c r="W335" i="3" s="1"/>
  <c r="S251" i="3"/>
  <c r="T251" i="3" s="1"/>
  <c r="S221" i="3"/>
  <c r="T221" i="3" s="1"/>
  <c r="S177" i="3"/>
  <c r="T177" i="3" s="1"/>
  <c r="S326" i="3"/>
  <c r="T326" i="3" s="1"/>
  <c r="S264" i="3"/>
  <c r="T264" i="3" s="1"/>
  <c r="S172" i="3"/>
  <c r="T172" i="3" s="1"/>
  <c r="S179" i="3"/>
  <c r="T179" i="3" s="1"/>
  <c r="S112" i="3"/>
  <c r="T112" i="3" s="1"/>
  <c r="S412" i="3"/>
  <c r="T412" i="3" s="1"/>
  <c r="S361" i="3"/>
  <c r="T361" i="3" s="1"/>
  <c r="S160" i="3"/>
  <c r="T160" i="3" s="1"/>
  <c r="S242" i="3"/>
  <c r="T242" i="3" s="1"/>
  <c r="S114" i="3"/>
  <c r="T114" i="3" s="1"/>
  <c r="S82" i="3"/>
  <c r="T82" i="3" s="1"/>
  <c r="S422" i="3"/>
  <c r="T422" i="3" s="1"/>
  <c r="S404" i="3"/>
  <c r="T404" i="3" s="1"/>
  <c r="S290" i="3"/>
  <c r="T290" i="3" s="1"/>
  <c r="S131" i="3"/>
  <c r="T131" i="3" s="1"/>
  <c r="S138" i="3"/>
  <c r="T138" i="3" s="1"/>
  <c r="S65" i="3"/>
  <c r="T65" i="3" s="1"/>
  <c r="S346" i="3"/>
  <c r="T346" i="3" s="1"/>
  <c r="W345" i="3" s="1"/>
  <c r="S297" i="3"/>
  <c r="T297" i="3" s="1"/>
  <c r="S219" i="3"/>
  <c r="T219" i="3" s="1"/>
  <c r="S199" i="3"/>
  <c r="T199" i="3" s="1"/>
  <c r="AD419" i="3"/>
  <c r="Z418" i="3"/>
  <c r="AB394" i="3"/>
  <c r="AC331" i="3"/>
  <c r="W331" i="3"/>
  <c r="W310" i="3"/>
  <c r="AC310" i="3"/>
  <c r="AC176" i="3"/>
  <c r="W176" i="3"/>
  <c r="AC204" i="3"/>
  <c r="W204" i="3"/>
  <c r="W163" i="3"/>
  <c r="AC163" i="3"/>
  <c r="AC123" i="3"/>
  <c r="W123" i="3"/>
  <c r="AC335" i="3"/>
  <c r="AC345" i="3"/>
  <c r="AC295" i="3"/>
  <c r="W295" i="3"/>
  <c r="AC226" i="3"/>
  <c r="W226" i="3"/>
  <c r="AC190" i="3"/>
  <c r="W190" i="3"/>
  <c r="AC78" i="3"/>
  <c r="W78" i="3"/>
  <c r="AC418" i="3"/>
  <c r="W418" i="3"/>
  <c r="W388" i="3"/>
  <c r="AC220" i="3"/>
  <c r="W220" i="3"/>
  <c r="AC273" i="3"/>
  <c r="W273" i="3"/>
  <c r="W117" i="3"/>
  <c r="AC117" i="3"/>
  <c r="AC57" i="3"/>
  <c r="W57" i="3"/>
  <c r="W362" i="3"/>
  <c r="AC320" i="3"/>
  <c r="W320" i="3"/>
  <c r="W235" i="3"/>
  <c r="AC235" i="3"/>
  <c r="AC164" i="3"/>
  <c r="W164" i="3"/>
  <c r="AC161" i="3"/>
  <c r="W161" i="3"/>
  <c r="AC405" i="3"/>
  <c r="W405" i="3"/>
  <c r="AC397" i="3"/>
  <c r="W397" i="3"/>
  <c r="W292" i="3"/>
  <c r="AC292" i="3"/>
  <c r="W93" i="3"/>
  <c r="AC93" i="3"/>
  <c r="AC147" i="3"/>
  <c r="AC60" i="3"/>
  <c r="W60" i="3"/>
  <c r="AC315" i="3"/>
  <c r="W315" i="3"/>
  <c r="AC329" i="3"/>
  <c r="W329" i="3"/>
  <c r="AC272" i="3"/>
  <c r="W272" i="3"/>
  <c r="AC184" i="3"/>
  <c r="W184" i="3"/>
  <c r="AC174" i="3"/>
  <c r="W174" i="3"/>
  <c r="AC74" i="3"/>
  <c r="W74" i="3"/>
  <c r="W383" i="3"/>
  <c r="W372" i="3"/>
  <c r="W287" i="3"/>
  <c r="AC287" i="3"/>
  <c r="AC257" i="3"/>
  <c r="W257" i="3"/>
  <c r="AC90" i="3"/>
  <c r="W90" i="3"/>
  <c r="W107" i="3"/>
  <c r="AC107" i="3"/>
  <c r="W314" i="3"/>
  <c r="AC314" i="3"/>
  <c r="AC216" i="3"/>
  <c r="W216" i="3"/>
  <c r="AC210" i="3"/>
  <c r="W210" i="3"/>
  <c r="W167" i="3"/>
  <c r="AC167" i="3"/>
  <c r="AC130" i="3"/>
  <c r="W130" i="3"/>
  <c r="P10" i="2"/>
  <c r="K8" i="2"/>
  <c r="W387" i="3"/>
  <c r="W381" i="3"/>
  <c r="AC260" i="3"/>
  <c r="W260" i="3"/>
  <c r="AC262" i="3"/>
  <c r="W262" i="3"/>
  <c r="W126" i="3"/>
  <c r="AC126" i="3"/>
  <c r="W96" i="3"/>
  <c r="AC96" i="3"/>
  <c r="AC411" i="3"/>
  <c r="W411" i="3"/>
  <c r="AC313" i="3"/>
  <c r="W313" i="3"/>
  <c r="AC144" i="3"/>
  <c r="W144" i="3"/>
  <c r="AC124" i="3"/>
  <c r="W124" i="3"/>
  <c r="AC158" i="3"/>
  <c r="W158" i="3"/>
  <c r="AC70" i="3"/>
  <c r="W70" i="3"/>
  <c r="W398" i="3"/>
  <c r="AC398" i="3"/>
  <c r="W356" i="3"/>
  <c r="W271" i="3"/>
  <c r="AC271" i="3"/>
  <c r="AC241" i="3"/>
  <c r="W241" i="3"/>
  <c r="W197" i="3"/>
  <c r="AC197" i="3"/>
  <c r="AC91" i="3"/>
  <c r="W91" i="3"/>
  <c r="W330" i="3"/>
  <c r="AC330" i="3"/>
  <c r="AC282" i="3"/>
  <c r="W282" i="3"/>
  <c r="AC188" i="3"/>
  <c r="W188" i="3"/>
  <c r="W183" i="3"/>
  <c r="AC183" i="3"/>
  <c r="AC129" i="3"/>
  <c r="W129" i="3"/>
  <c r="W416" i="3"/>
  <c r="AC416" i="3"/>
  <c r="W365" i="3"/>
  <c r="W208" i="3"/>
  <c r="AC208" i="3"/>
  <c r="AC246" i="3"/>
  <c r="W246" i="3"/>
  <c r="AC61" i="3"/>
  <c r="W61" i="3"/>
  <c r="AC83" i="3"/>
  <c r="W83" i="3"/>
  <c r="AC327" i="3"/>
  <c r="W327" i="3"/>
  <c r="AC207" i="3"/>
  <c r="W207" i="3"/>
  <c r="AC294" i="3"/>
  <c r="W294" i="3"/>
  <c r="AC200" i="3"/>
  <c r="W200" i="3"/>
  <c r="AC142" i="3"/>
  <c r="W142" i="3"/>
  <c r="AC66" i="3"/>
  <c r="W66" i="3"/>
  <c r="W382" i="3"/>
  <c r="AC340" i="3"/>
  <c r="W340" i="3"/>
  <c r="W255" i="3"/>
  <c r="AC255" i="3"/>
  <c r="AC225" i="3"/>
  <c r="W225" i="3"/>
  <c r="AC181" i="3"/>
  <c r="W181" i="3"/>
  <c r="AC311" i="3"/>
  <c r="W311" i="3"/>
  <c r="W385" i="3"/>
  <c r="W125" i="3"/>
  <c r="AC125" i="3"/>
  <c r="AC266" i="3"/>
  <c r="W266" i="3"/>
  <c r="W135" i="3"/>
  <c r="AC135" i="3"/>
  <c r="W100" i="3"/>
  <c r="AC100" i="3"/>
  <c r="I16" i="2"/>
  <c r="AL57" i="2"/>
  <c r="K16" i="2" s="1"/>
  <c r="AL58" i="2"/>
  <c r="L16" i="2" s="1"/>
  <c r="AM55" i="2"/>
  <c r="AL56" i="2"/>
  <c r="J16" i="2" s="1"/>
  <c r="P16" i="2" s="1"/>
  <c r="AL59" i="2"/>
  <c r="M16" i="2" s="1"/>
  <c r="W367" i="3"/>
  <c r="AC349" i="3"/>
  <c r="W349" i="3"/>
  <c r="AC299" i="3"/>
  <c r="W299" i="3"/>
  <c r="AC230" i="3"/>
  <c r="W230" i="3"/>
  <c r="AC194" i="3"/>
  <c r="W194" i="3"/>
  <c r="AC79" i="3"/>
  <c r="W79" i="3"/>
  <c r="AC339" i="3"/>
  <c r="W339" i="3"/>
  <c r="W392" i="3"/>
  <c r="AC236" i="3"/>
  <c r="W236" i="3"/>
  <c r="W277" i="3"/>
  <c r="AC277" i="3"/>
  <c r="AC121" i="3"/>
  <c r="W121" i="3"/>
  <c r="AC63" i="3"/>
  <c r="W63" i="3"/>
  <c r="W366" i="3"/>
  <c r="AC324" i="3"/>
  <c r="W324" i="3"/>
  <c r="W239" i="3"/>
  <c r="AC239" i="3"/>
  <c r="AC180" i="3"/>
  <c r="W180" i="3"/>
  <c r="AC165" i="3"/>
  <c r="W165" i="3"/>
  <c r="AC409" i="3"/>
  <c r="W409" i="3"/>
  <c r="AC401" i="3"/>
  <c r="W401" i="3"/>
  <c r="W296" i="3"/>
  <c r="AC296" i="3"/>
  <c r="W105" i="3"/>
  <c r="AC105" i="3"/>
  <c r="W151" i="3"/>
  <c r="AC151" i="3"/>
  <c r="AC98" i="3"/>
  <c r="W98" i="3"/>
  <c r="AC347" i="3"/>
  <c r="W347" i="3"/>
  <c r="AC333" i="3"/>
  <c r="W333" i="3"/>
  <c r="W203" i="3"/>
  <c r="AC203" i="3"/>
  <c r="AC214" i="3"/>
  <c r="W214" i="3"/>
  <c r="AC178" i="3"/>
  <c r="W178" i="3"/>
  <c r="AC75" i="3"/>
  <c r="W75" i="3"/>
  <c r="AC406" i="3"/>
  <c r="W406" i="3"/>
  <c r="W376" i="3"/>
  <c r="W113" i="3"/>
  <c r="AC113" i="3"/>
  <c r="AC261" i="3"/>
  <c r="W261" i="3"/>
  <c r="W109" i="3"/>
  <c r="AC109" i="3"/>
  <c r="AC111" i="3"/>
  <c r="W111" i="3"/>
  <c r="W350" i="3"/>
  <c r="AC350" i="3"/>
  <c r="AC308" i="3"/>
  <c r="W308" i="3"/>
  <c r="W223" i="3"/>
  <c r="AC223" i="3"/>
  <c r="W116" i="3"/>
  <c r="AC116" i="3"/>
  <c r="AC149" i="3"/>
  <c r="W149" i="3"/>
  <c r="AC399" i="3"/>
  <c r="W399" i="3"/>
  <c r="W353" i="3"/>
  <c r="AC303" i="3"/>
  <c r="W303" i="3"/>
  <c r="AC234" i="3"/>
  <c r="W234" i="3"/>
  <c r="W101" i="3"/>
  <c r="AC101" i="3"/>
  <c r="AC80" i="3"/>
  <c r="W80" i="3"/>
  <c r="AC415" i="3"/>
  <c r="W415" i="3"/>
  <c r="AC317" i="3"/>
  <c r="W317" i="3"/>
  <c r="AC224" i="3"/>
  <c r="W224" i="3"/>
  <c r="AC136" i="3"/>
  <c r="W136" i="3"/>
  <c r="AC162" i="3"/>
  <c r="W162" i="3"/>
  <c r="AC71" i="3"/>
  <c r="W71" i="3"/>
  <c r="W402" i="3"/>
  <c r="AC402" i="3"/>
  <c r="W360" i="3"/>
  <c r="W275" i="3"/>
  <c r="AC275" i="3"/>
  <c r="AC245" i="3"/>
  <c r="W245" i="3"/>
  <c r="W201" i="3"/>
  <c r="AC201" i="3"/>
  <c r="AC95" i="3"/>
  <c r="W95" i="3"/>
  <c r="W334" i="3"/>
  <c r="AC334" i="3"/>
  <c r="AC280" i="3"/>
  <c r="W280" i="3"/>
  <c r="W209" i="3"/>
  <c r="AC209" i="3"/>
  <c r="W187" i="3"/>
  <c r="AC187" i="3"/>
  <c r="AC133" i="3"/>
  <c r="W133" i="3"/>
  <c r="T420" i="3"/>
  <c r="W419" i="3" s="1"/>
  <c r="S421" i="3"/>
  <c r="W369" i="3"/>
  <c r="AC212" i="3"/>
  <c r="W212" i="3"/>
  <c r="AC250" i="3"/>
  <c r="W250" i="3"/>
  <c r="W97" i="3"/>
  <c r="AC97" i="3"/>
  <c r="AC84" i="3"/>
  <c r="W84" i="3"/>
  <c r="W359" i="3"/>
  <c r="AC289" i="3"/>
  <c r="W289" i="3"/>
  <c r="AC298" i="3"/>
  <c r="W298" i="3"/>
  <c r="AC206" i="3"/>
  <c r="W206" i="3"/>
  <c r="AC146" i="3"/>
  <c r="W146" i="3"/>
  <c r="AC67" i="3"/>
  <c r="W67" i="3"/>
  <c r="W386" i="3"/>
  <c r="AC344" i="3"/>
  <c r="W344" i="3"/>
  <c r="W259" i="3"/>
  <c r="AC259" i="3"/>
  <c r="AC229" i="3"/>
  <c r="W229" i="3"/>
  <c r="AC185" i="3"/>
  <c r="W185" i="3"/>
  <c r="AC56" i="3"/>
  <c r="W56" i="3"/>
  <c r="W318" i="3"/>
  <c r="AC318" i="3"/>
  <c r="AC232" i="3"/>
  <c r="W232" i="3"/>
  <c r="AC140" i="3"/>
  <c r="W140" i="3"/>
  <c r="W171" i="3"/>
  <c r="AC171" i="3"/>
  <c r="AC94" i="3"/>
  <c r="W94" i="3"/>
  <c r="AC419" i="3"/>
  <c r="AC321" i="3"/>
  <c r="W321" i="3"/>
  <c r="AC240" i="3"/>
  <c r="W240" i="3"/>
  <c r="AC152" i="3"/>
  <c r="W152" i="3"/>
  <c r="AC166" i="3"/>
  <c r="W166" i="3"/>
  <c r="AC72" i="3"/>
  <c r="W72" i="3"/>
  <c r="W371" i="3"/>
  <c r="AC396" i="3"/>
  <c r="W396" i="3"/>
  <c r="AC252" i="3"/>
  <c r="W252" i="3"/>
  <c r="W281" i="3"/>
  <c r="AC281" i="3"/>
  <c r="AC127" i="3"/>
  <c r="W127" i="3"/>
  <c r="AC58" i="3"/>
  <c r="W58" i="3"/>
  <c r="W370" i="3"/>
  <c r="AC328" i="3"/>
  <c r="W328" i="3"/>
  <c r="W243" i="3"/>
  <c r="AC243" i="3"/>
  <c r="AC213" i="3"/>
  <c r="W213" i="3"/>
  <c r="AC169" i="3"/>
  <c r="W169" i="3"/>
  <c r="AC413" i="3"/>
  <c r="W413" i="3"/>
  <c r="AC286" i="3"/>
  <c r="W286" i="3"/>
  <c r="W300" i="3"/>
  <c r="AC300" i="3"/>
  <c r="AC196" i="3"/>
  <c r="W196" i="3"/>
  <c r="W155" i="3"/>
  <c r="AC155" i="3"/>
  <c r="AC102" i="3"/>
  <c r="W102" i="3"/>
  <c r="W379" i="3"/>
  <c r="AC337" i="3"/>
  <c r="W337" i="3"/>
  <c r="AC288" i="3"/>
  <c r="W288" i="3"/>
  <c r="AC218" i="3"/>
  <c r="W218" i="3"/>
  <c r="AC182" i="3"/>
  <c r="W182" i="3"/>
  <c r="AC76" i="3"/>
  <c r="W76" i="3"/>
  <c r="AC410" i="3"/>
  <c r="W410" i="3"/>
  <c r="W380" i="3"/>
  <c r="AC198" i="3"/>
  <c r="W198" i="3"/>
  <c r="AC265" i="3"/>
  <c r="W265" i="3"/>
  <c r="AC122" i="3"/>
  <c r="W122" i="3"/>
  <c r="W115" i="3"/>
  <c r="AC115" i="3"/>
  <c r="W354" i="3"/>
  <c r="AC312" i="3"/>
  <c r="W312" i="3"/>
  <c r="W227" i="3"/>
  <c r="AC227" i="3"/>
  <c r="AC132" i="3"/>
  <c r="W132" i="3"/>
  <c r="AC153" i="3"/>
  <c r="W153" i="3"/>
  <c r="AC343" i="3"/>
  <c r="W343" i="3"/>
  <c r="W389" i="3"/>
  <c r="AC276" i="3"/>
  <c r="W276" i="3"/>
  <c r="AC270" i="3"/>
  <c r="W270" i="3"/>
  <c r="W139" i="3"/>
  <c r="AC139" i="3"/>
  <c r="W59" i="3"/>
  <c r="AC59" i="3"/>
  <c r="AC403" i="3"/>
  <c r="W403" i="3"/>
  <c r="AC400" i="3"/>
  <c r="W400" i="3"/>
  <c r="AC268" i="3"/>
  <c r="W268" i="3"/>
  <c r="W285" i="3"/>
  <c r="AC285" i="3"/>
  <c r="AC134" i="3"/>
  <c r="W134" i="3"/>
  <c r="AC64" i="3"/>
  <c r="W64" i="3"/>
  <c r="AC319" i="3"/>
  <c r="W319" i="3"/>
  <c r="W364" i="3"/>
  <c r="W279" i="3"/>
  <c r="AC279" i="3"/>
  <c r="AC249" i="3"/>
  <c r="W249" i="3"/>
  <c r="W205" i="3"/>
  <c r="AC205" i="3"/>
  <c r="AC99" i="3"/>
  <c r="W99" i="3"/>
  <c r="W338" i="3"/>
  <c r="AC338" i="3"/>
  <c r="AC284" i="3"/>
  <c r="W284" i="3"/>
  <c r="W211" i="3"/>
  <c r="AC211" i="3"/>
  <c r="W191" i="3"/>
  <c r="AC191" i="3"/>
  <c r="AC137" i="3"/>
  <c r="W137" i="3"/>
  <c r="AC323" i="3"/>
  <c r="W323" i="3"/>
  <c r="W373" i="3"/>
  <c r="AC228" i="3"/>
  <c r="W228" i="3"/>
  <c r="AC254" i="3"/>
  <c r="W254" i="3"/>
  <c r="W108" i="3"/>
  <c r="AC108" i="3"/>
  <c r="W88" i="3"/>
  <c r="AC88" i="3"/>
  <c r="W391" i="3"/>
  <c r="AC301" i="3"/>
  <c r="W301" i="3"/>
  <c r="AC302" i="3"/>
  <c r="W302" i="3"/>
  <c r="W89" i="3"/>
  <c r="AC89" i="3"/>
  <c r="AC150" i="3"/>
  <c r="W150" i="3"/>
  <c r="AC68" i="3"/>
  <c r="W68" i="3"/>
  <c r="W390" i="3"/>
  <c r="AC348" i="3"/>
  <c r="W348" i="3"/>
  <c r="W263" i="3"/>
  <c r="AC263" i="3"/>
  <c r="AC233" i="3"/>
  <c r="W233" i="3"/>
  <c r="AC189" i="3"/>
  <c r="W189" i="3"/>
  <c r="AC62" i="3"/>
  <c r="W62" i="3"/>
  <c r="W322" i="3"/>
  <c r="AC322" i="3"/>
  <c r="AC248" i="3"/>
  <c r="W248" i="3"/>
  <c r="AC156" i="3"/>
  <c r="W156" i="3"/>
  <c r="W175" i="3"/>
  <c r="AC175" i="3"/>
  <c r="W104" i="3"/>
  <c r="AC104" i="3"/>
  <c r="W408" i="3"/>
  <c r="AC408" i="3"/>
  <c r="W357" i="3"/>
  <c r="AC307" i="3"/>
  <c r="W307" i="3"/>
  <c r="AC238" i="3"/>
  <c r="W238" i="3"/>
  <c r="AC106" i="3"/>
  <c r="W106" i="3"/>
  <c r="AC81" i="3"/>
  <c r="W81" i="3"/>
  <c r="AC351" i="3"/>
  <c r="W351" i="3"/>
  <c r="W368" i="3"/>
  <c r="W283" i="3"/>
  <c r="AC283" i="3"/>
  <c r="AC253" i="3"/>
  <c r="W253" i="3"/>
  <c r="AC86" i="3"/>
  <c r="W86" i="3"/>
  <c r="AC103" i="3"/>
  <c r="W103" i="3"/>
  <c r="W374" i="3"/>
  <c r="W247" i="3"/>
  <c r="AC247" i="3"/>
  <c r="AC173" i="3"/>
  <c r="W173" i="3"/>
  <c r="AC417" i="3"/>
  <c r="W417" i="3"/>
  <c r="AC305" i="3"/>
  <c r="W305" i="3"/>
  <c r="W304" i="3"/>
  <c r="AC304" i="3"/>
  <c r="AC202" i="3"/>
  <c r="W202" i="3"/>
  <c r="W159" i="3"/>
  <c r="AC159" i="3"/>
  <c r="AC110" i="3"/>
  <c r="W110" i="3"/>
  <c r="W363" i="3"/>
  <c r="AC341" i="3"/>
  <c r="W341" i="3"/>
  <c r="AC291" i="3"/>
  <c r="W291" i="3"/>
  <c r="AC222" i="3"/>
  <c r="W222" i="3"/>
  <c r="AC186" i="3"/>
  <c r="W186" i="3"/>
  <c r="AC77" i="3"/>
  <c r="W77" i="3"/>
  <c r="AC414" i="3"/>
  <c r="W414" i="3"/>
  <c r="W384" i="3"/>
  <c r="AC192" i="3"/>
  <c r="W192" i="3"/>
  <c r="AC269" i="3"/>
  <c r="W269" i="3"/>
  <c r="AC128" i="3"/>
  <c r="W128" i="3"/>
  <c r="AC119" i="3"/>
  <c r="W119" i="3"/>
  <c r="W358" i="3"/>
  <c r="AC316" i="3"/>
  <c r="W316" i="3"/>
  <c r="W231" i="3"/>
  <c r="AC231" i="3"/>
  <c r="AC148" i="3"/>
  <c r="W148" i="3"/>
  <c r="AC157" i="3"/>
  <c r="W157" i="3"/>
  <c r="W375" i="3"/>
  <c r="AC393" i="3"/>
  <c r="W393" i="3"/>
  <c r="AC278" i="3"/>
  <c r="W278" i="3"/>
  <c r="AC274" i="3"/>
  <c r="W274" i="3"/>
  <c r="W143" i="3"/>
  <c r="AC143" i="3"/>
  <c r="W85" i="3"/>
  <c r="AC85" i="3"/>
  <c r="AC395" i="3"/>
  <c r="W395" i="3"/>
  <c r="AC325" i="3"/>
  <c r="W325" i="3"/>
  <c r="AC256" i="3"/>
  <c r="W256" i="3"/>
  <c r="AC168" i="3"/>
  <c r="W168" i="3"/>
  <c r="AC170" i="3"/>
  <c r="W170" i="3"/>
  <c r="AC73" i="3"/>
  <c r="W73" i="3"/>
  <c r="W378" i="3"/>
  <c r="AC336" i="3"/>
  <c r="W336" i="3"/>
  <c r="W251" i="3"/>
  <c r="AC251" i="3"/>
  <c r="AC221" i="3"/>
  <c r="W221" i="3"/>
  <c r="AC177" i="3"/>
  <c r="W177" i="3"/>
  <c r="AD392" i="2"/>
  <c r="Z391" i="2"/>
  <c r="AC332" i="3"/>
  <c r="W332" i="3"/>
  <c r="AC217" i="3"/>
  <c r="W217" i="3"/>
  <c r="W342" i="3"/>
  <c r="AC342" i="3"/>
  <c r="AC293" i="3"/>
  <c r="W293" i="3"/>
  <c r="W215" i="3"/>
  <c r="AC215" i="3"/>
  <c r="W195" i="3"/>
  <c r="AC195" i="3"/>
  <c r="AC141" i="3"/>
  <c r="W141" i="3"/>
  <c r="W355" i="3"/>
  <c r="W377" i="3"/>
  <c r="AC244" i="3"/>
  <c r="W244" i="3"/>
  <c r="AC258" i="3"/>
  <c r="W258" i="3"/>
  <c r="W120" i="3"/>
  <c r="AC120" i="3"/>
  <c r="AC92" i="3"/>
  <c r="W92" i="3"/>
  <c r="AC407" i="3"/>
  <c r="W407" i="3"/>
  <c r="AC309" i="3"/>
  <c r="W309" i="3"/>
  <c r="AC306" i="3"/>
  <c r="W306" i="3"/>
  <c r="AC118" i="3"/>
  <c r="W118" i="3"/>
  <c r="AC154" i="3"/>
  <c r="W154" i="3"/>
  <c r="AC69" i="3"/>
  <c r="W69" i="3"/>
  <c r="W394" i="3"/>
  <c r="AC394" i="3"/>
  <c r="AC352" i="3"/>
  <c r="W352" i="3"/>
  <c r="W267" i="3"/>
  <c r="AC267" i="3"/>
  <c r="AC237" i="3"/>
  <c r="W237" i="3"/>
  <c r="AC193" i="3"/>
  <c r="W193" i="3"/>
  <c r="AC87" i="3"/>
  <c r="W87" i="3"/>
  <c r="W326" i="3"/>
  <c r="AC326" i="3"/>
  <c r="AC264" i="3"/>
  <c r="W264" i="3"/>
  <c r="AC172" i="3"/>
  <c r="W172" i="3"/>
  <c r="W179" i="3"/>
  <c r="AC179" i="3"/>
  <c r="W112" i="3"/>
  <c r="AC112" i="3"/>
  <c r="W412" i="3"/>
  <c r="AC412" i="3"/>
  <c r="W361" i="3"/>
  <c r="AC160" i="3"/>
  <c r="W160" i="3"/>
  <c r="AC242" i="3"/>
  <c r="W242" i="3"/>
  <c r="AC114" i="3"/>
  <c r="W114" i="3"/>
  <c r="AC82" i="3"/>
  <c r="W82" i="3"/>
  <c r="AC404" i="3"/>
  <c r="W404" i="3"/>
  <c r="AC290" i="3"/>
  <c r="W290" i="3"/>
  <c r="W131" i="3"/>
  <c r="AC131" i="3"/>
  <c r="AC138" i="3"/>
  <c r="W138" i="3"/>
  <c r="AC65" i="3"/>
  <c r="W65" i="3"/>
  <c r="W346" i="3"/>
  <c r="AC346" i="3"/>
  <c r="AC297" i="3"/>
  <c r="W297" i="3"/>
  <c r="W219" i="3"/>
  <c r="AC219" i="3"/>
  <c r="W199" i="3"/>
  <c r="AC199" i="3"/>
  <c r="AC145" i="3"/>
  <c r="W145" i="3"/>
  <c r="AK58" i="2"/>
  <c r="AK59" i="2"/>
  <c r="AK57" i="2"/>
  <c r="K15" i="2" s="1"/>
  <c r="AD418" i="3" l="1"/>
  <c r="Z417" i="3"/>
  <c r="AB393" i="3"/>
  <c r="AN55" i="2"/>
  <c r="AM56" i="2"/>
  <c r="J17" i="2" s="1"/>
  <c r="P17" i="2" s="1"/>
  <c r="AM57" i="2"/>
  <c r="K17" i="2" s="1"/>
  <c r="AM59" i="2"/>
  <c r="M17" i="2" s="1"/>
  <c r="I17" i="2"/>
  <c r="AM58" i="2"/>
  <c r="L17" i="2" s="1"/>
  <c r="AL60" i="2"/>
  <c r="N16" i="2" s="1"/>
  <c r="Z390" i="2"/>
  <c r="AD391" i="2"/>
  <c r="AL61" i="2"/>
  <c r="M15" i="2"/>
  <c r="AK60" i="2"/>
  <c r="N15" i="2" s="1"/>
  <c r="AC420" i="3"/>
  <c r="T421" i="3"/>
  <c r="W420" i="3" s="1"/>
  <c r="L15" i="2"/>
  <c r="AK61" i="2"/>
  <c r="Z416" i="3" l="1"/>
  <c r="AD417" i="3"/>
  <c r="AB392" i="3"/>
  <c r="AC392" i="3"/>
  <c r="AK58" i="3"/>
  <c r="AK57" i="3"/>
  <c r="K15" i="3" s="1"/>
  <c r="AK59" i="3"/>
  <c r="AM60" i="2"/>
  <c r="N17" i="2" s="1"/>
  <c r="AD390" i="2"/>
  <c r="Z389" i="2"/>
  <c r="AC421" i="3"/>
  <c r="AC422" i="3" s="1"/>
  <c r="W421" i="3"/>
  <c r="AO55" i="2"/>
  <c r="AN56" i="2"/>
  <c r="J18" i="2" s="1"/>
  <c r="P18" i="2" s="1"/>
  <c r="I18" i="2"/>
  <c r="AN57" i="2"/>
  <c r="K18" i="2" s="1"/>
  <c r="AN58" i="2"/>
  <c r="L18" i="2" s="1"/>
  <c r="AN59" i="2"/>
  <c r="M18" i="2" s="1"/>
  <c r="AM61" i="2"/>
  <c r="T53" i="3"/>
  <c r="AL55" i="3" s="1"/>
  <c r="Z415" i="3" l="1"/>
  <c r="AD416" i="3"/>
  <c r="AB391" i="3"/>
  <c r="AC391" i="3"/>
  <c r="AN61" i="2"/>
  <c r="AM55" i="3"/>
  <c r="AL56" i="3"/>
  <c r="J16" i="3" s="1"/>
  <c r="I16" i="3"/>
  <c r="AL57" i="3"/>
  <c r="K16" i="3" s="1"/>
  <c r="AL58" i="3"/>
  <c r="L16" i="3" s="1"/>
  <c r="AL59" i="3"/>
  <c r="M16" i="3" s="1"/>
  <c r="AO58" i="2"/>
  <c r="L19" i="2" s="1"/>
  <c r="I19" i="2"/>
  <c r="AO56" i="2"/>
  <c r="J19" i="2" s="1"/>
  <c r="P19" i="2" s="1"/>
  <c r="P6" i="2" s="1"/>
  <c r="AO57" i="2"/>
  <c r="K19" i="2" s="1"/>
  <c r="AP55" i="2"/>
  <c r="AO59" i="2"/>
  <c r="M19" i="2" s="1"/>
  <c r="M15" i="3"/>
  <c r="AK60" i="3"/>
  <c r="N15" i="3" s="1"/>
  <c r="L15" i="3"/>
  <c r="AK61" i="3"/>
  <c r="Z388" i="2"/>
  <c r="AD389" i="2"/>
  <c r="AN60" i="2"/>
  <c r="N18" i="2" s="1"/>
  <c r="AD415" i="3" l="1"/>
  <c r="Z414" i="3"/>
  <c r="AL61" i="3"/>
  <c r="AL60" i="3"/>
  <c r="N16" i="3" s="1"/>
  <c r="AB390" i="3"/>
  <c r="AC390" i="3"/>
  <c r="AO60" i="2"/>
  <c r="N19" i="2" s="1"/>
  <c r="I17" i="3"/>
  <c r="AN55" i="3"/>
  <c r="AM56" i="3"/>
  <c r="J17" i="3" s="1"/>
  <c r="AM57" i="3"/>
  <c r="K17" i="3" s="1"/>
  <c r="AM58" i="3"/>
  <c r="L17" i="3" s="1"/>
  <c r="AM59" i="3"/>
  <c r="M17" i="3" s="1"/>
  <c r="AO61" i="2"/>
  <c r="Z387" i="2"/>
  <c r="AD388" i="2"/>
  <c r="AP61" i="2"/>
  <c r="I20" i="2"/>
  <c r="AP57" i="2"/>
  <c r="K20" i="2" s="1"/>
  <c r="AQ55" i="2"/>
  <c r="AP59" i="2"/>
  <c r="M20" i="2" s="1"/>
  <c r="AP56" i="2"/>
  <c r="J20" i="2" s="1"/>
  <c r="AP58" i="2"/>
  <c r="L20" i="2" s="1"/>
  <c r="AP60" i="2"/>
  <c r="N20" i="2" s="1"/>
  <c r="Z413" i="3" l="1"/>
  <c r="AD414" i="3"/>
  <c r="AM61" i="3"/>
  <c r="AB389" i="3"/>
  <c r="AC389" i="3"/>
  <c r="AM60" i="3"/>
  <c r="N17" i="3" s="1"/>
  <c r="AQ60" i="2"/>
  <c r="N21" i="2" s="1"/>
  <c r="AR55" i="2"/>
  <c r="AQ56" i="2"/>
  <c r="J21" i="2" s="1"/>
  <c r="AQ57" i="2"/>
  <c r="K21" i="2" s="1"/>
  <c r="AQ59" i="2"/>
  <c r="M21" i="2" s="1"/>
  <c r="AQ61" i="2"/>
  <c r="AQ58" i="2"/>
  <c r="I21" i="2"/>
  <c r="AN59" i="3"/>
  <c r="M18" i="3" s="1"/>
  <c r="I18" i="3"/>
  <c r="AO55" i="3"/>
  <c r="AN56" i="3"/>
  <c r="J18" i="3" s="1"/>
  <c r="AN57" i="3"/>
  <c r="K18" i="3" s="1"/>
  <c r="AN58" i="3"/>
  <c r="L18" i="3" s="1"/>
  <c r="AD387" i="2"/>
  <c r="Z386" i="2"/>
  <c r="AD413" i="3" l="1"/>
  <c r="Z412" i="3"/>
  <c r="AN61" i="3"/>
  <c r="AB388" i="3"/>
  <c r="AC388" i="3"/>
  <c r="AN60" i="3"/>
  <c r="N18" i="3" s="1"/>
  <c r="AR59" i="2"/>
  <c r="M22" i="2" s="1"/>
  <c r="AR57" i="2"/>
  <c r="K22" i="2" s="1"/>
  <c r="I22" i="2"/>
  <c r="AR58" i="2"/>
  <c r="L22" i="2" s="1"/>
  <c r="AR60" i="2"/>
  <c r="N22" i="2" s="1"/>
  <c r="AR56" i="2"/>
  <c r="J22" i="2" s="1"/>
  <c r="AR61" i="2"/>
  <c r="L21" i="2"/>
  <c r="AS58" i="2"/>
  <c r="AS61" i="2" s="1"/>
  <c r="P5" i="2" s="1"/>
  <c r="K7" i="2" s="1"/>
  <c r="I19" i="3"/>
  <c r="AO59" i="3"/>
  <c r="M19" i="3" s="1"/>
  <c r="AP55" i="3"/>
  <c r="AO56" i="3"/>
  <c r="J19" i="3" s="1"/>
  <c r="AO57" i="3"/>
  <c r="K19" i="3" s="1"/>
  <c r="AO58" i="3"/>
  <c r="L19" i="3" s="1"/>
  <c r="AD386" i="2"/>
  <c r="Z385" i="2"/>
  <c r="Z411" i="3" l="1"/>
  <c r="AD412" i="3"/>
  <c r="AO61" i="3"/>
  <c r="AB387" i="3"/>
  <c r="AC387" i="3"/>
  <c r="AO60" i="3"/>
  <c r="N19" i="3" s="1"/>
  <c r="K11" i="2"/>
  <c r="AP58" i="3"/>
  <c r="L20" i="3" s="1"/>
  <c r="AP59" i="3"/>
  <c r="M20" i="3" s="1"/>
  <c r="AQ55" i="3"/>
  <c r="AP56" i="3"/>
  <c r="J20" i="3" s="1"/>
  <c r="AP57" i="3"/>
  <c r="K20" i="3" s="1"/>
  <c r="I20" i="3"/>
  <c r="AD385" i="2"/>
  <c r="Z384" i="2"/>
  <c r="AD411" i="3" l="1"/>
  <c r="Z410" i="3"/>
  <c r="AP61" i="3"/>
  <c r="AP60" i="3"/>
  <c r="N20" i="3" s="1"/>
  <c r="AB386" i="3"/>
  <c r="AC386" i="3"/>
  <c r="AQ57" i="3"/>
  <c r="K21" i="3" s="1"/>
  <c r="AQ58" i="3"/>
  <c r="L21" i="3" s="1"/>
  <c r="AQ59" i="3"/>
  <c r="M21" i="3" s="1"/>
  <c r="AQ60" i="3"/>
  <c r="N21" i="3" s="1"/>
  <c r="AQ61" i="3"/>
  <c r="I21" i="3"/>
  <c r="AR55" i="3"/>
  <c r="AQ56" i="3"/>
  <c r="J21" i="3" s="1"/>
  <c r="Z383" i="2"/>
  <c r="AD384" i="2"/>
  <c r="AD410" i="3" l="1"/>
  <c r="Z409" i="3"/>
  <c r="AS58" i="3"/>
  <c r="AS61" i="3" s="1"/>
  <c r="P5" i="3" s="1"/>
  <c r="AB385" i="3"/>
  <c r="AC385" i="3"/>
  <c r="AR56" i="3"/>
  <c r="J22" i="3" s="1"/>
  <c r="AR57" i="3"/>
  <c r="K22" i="3" s="1"/>
  <c r="AR58" i="3"/>
  <c r="L22" i="3" s="1"/>
  <c r="K11" i="3" s="1"/>
  <c r="AR59" i="3"/>
  <c r="M22" i="3" s="1"/>
  <c r="I22" i="3"/>
  <c r="AR60" i="3"/>
  <c r="N22" i="3" s="1"/>
  <c r="AR61" i="3"/>
  <c r="AD383" i="2"/>
  <c r="Z382" i="2"/>
  <c r="Z408" i="3" l="1"/>
  <c r="AD409" i="3"/>
  <c r="AB384" i="3"/>
  <c r="AC384" i="3"/>
  <c r="AD382" i="2"/>
  <c r="Z381" i="2"/>
  <c r="Z407" i="3" l="1"/>
  <c r="AD408" i="3"/>
  <c r="AB383" i="3"/>
  <c r="AC383" i="3"/>
  <c r="AD381" i="2"/>
  <c r="Z380" i="2"/>
  <c r="Z406" i="3" l="1"/>
  <c r="AD407" i="3"/>
  <c r="AB382" i="3"/>
  <c r="AC382" i="3"/>
  <c r="Z379" i="2"/>
  <c r="AD380" i="2"/>
  <c r="Z405" i="3" l="1"/>
  <c r="AD406" i="3"/>
  <c r="AB381" i="3"/>
  <c r="AC381" i="3"/>
  <c r="Z378" i="2"/>
  <c r="AD379" i="2"/>
  <c r="Z404" i="3" l="1"/>
  <c r="AD405" i="3"/>
  <c r="AB380" i="3"/>
  <c r="AC380" i="3"/>
  <c r="AD378" i="2"/>
  <c r="Z377" i="2"/>
  <c r="Z403" i="3" l="1"/>
  <c r="AD404" i="3"/>
  <c r="AB379" i="3"/>
  <c r="AC379" i="3"/>
  <c r="AD377" i="2"/>
  <c r="Z376" i="2"/>
  <c r="Z402" i="3" l="1"/>
  <c r="AD403" i="3"/>
  <c r="AB378" i="3"/>
  <c r="AC378" i="3"/>
  <c r="Z375" i="2"/>
  <c r="AD376" i="2"/>
  <c r="Z401" i="3" l="1"/>
  <c r="AD402" i="3"/>
  <c r="AB377" i="3"/>
  <c r="AC377" i="3"/>
  <c r="AD375" i="2"/>
  <c r="Z374" i="2"/>
  <c r="Z400" i="3" l="1"/>
  <c r="AD401" i="3"/>
  <c r="AB376" i="3"/>
  <c r="AC376" i="3"/>
  <c r="Z373" i="2"/>
  <c r="AD374" i="2"/>
  <c r="Z399" i="3" l="1"/>
  <c r="AD400" i="3"/>
  <c r="AB375" i="3"/>
  <c r="AC375" i="3"/>
  <c r="Z372" i="2"/>
  <c r="AD373" i="2"/>
  <c r="Z398" i="3" l="1"/>
  <c r="AD399" i="3"/>
  <c r="AB374" i="3"/>
  <c r="AC374" i="3"/>
  <c r="AD372" i="2"/>
  <c r="Z371" i="2"/>
  <c r="Z397" i="3" l="1"/>
  <c r="AD398" i="3"/>
  <c r="AB373" i="3"/>
  <c r="AC373" i="3"/>
  <c r="Z370" i="2"/>
  <c r="AD371" i="2"/>
  <c r="Z396" i="3" l="1"/>
  <c r="AD397" i="3"/>
  <c r="AB372" i="3"/>
  <c r="AC372" i="3"/>
  <c r="AD370" i="2"/>
  <c r="Z369" i="2"/>
  <c r="Z395" i="3" l="1"/>
  <c r="AD396" i="3"/>
  <c r="AB371" i="3"/>
  <c r="AC371" i="3"/>
  <c r="AD369" i="2"/>
  <c r="Z368" i="2"/>
  <c r="Z394" i="3" l="1"/>
  <c r="AD395" i="3"/>
  <c r="AB370" i="3"/>
  <c r="AC370" i="3"/>
  <c r="Z367" i="2"/>
  <c r="AD368" i="2"/>
  <c r="Z393" i="3" l="1"/>
  <c r="AD394" i="3"/>
  <c r="AB369" i="3"/>
  <c r="AC369" i="3"/>
  <c r="AD367" i="2"/>
  <c r="Z366" i="2"/>
  <c r="Z392" i="3" l="1"/>
  <c r="AD393" i="3"/>
  <c r="AB368" i="3"/>
  <c r="AC368" i="3"/>
  <c r="Z365" i="2"/>
  <c r="AD366" i="2"/>
  <c r="Z391" i="3" l="1"/>
  <c r="AD392" i="3"/>
  <c r="AB367" i="3"/>
  <c r="AC367" i="3"/>
  <c r="AD365" i="2"/>
  <c r="Z364" i="2"/>
  <c r="Z390" i="3" l="1"/>
  <c r="AD391" i="3"/>
  <c r="AB366" i="3"/>
  <c r="AC366" i="3"/>
  <c r="Z363" i="2"/>
  <c r="AD364" i="2"/>
  <c r="Z389" i="3" l="1"/>
  <c r="AD390" i="3"/>
  <c r="AB365" i="3"/>
  <c r="AC365" i="3"/>
  <c r="AD363" i="2"/>
  <c r="Z362" i="2"/>
  <c r="Z388" i="3" l="1"/>
  <c r="AD389" i="3"/>
  <c r="AB364" i="3"/>
  <c r="AC364" i="3"/>
  <c r="AD362" i="2"/>
  <c r="Z361" i="2"/>
  <c r="Z387" i="3" l="1"/>
  <c r="AD388" i="3"/>
  <c r="AB363" i="3"/>
  <c r="AC363" i="3"/>
  <c r="AD361" i="2"/>
  <c r="Z360" i="2"/>
  <c r="Z386" i="3" l="1"/>
  <c r="AD387" i="3"/>
  <c r="AB362" i="3"/>
  <c r="AC362" i="3"/>
  <c r="Z359" i="2"/>
  <c r="AD360" i="2"/>
  <c r="Z385" i="3" l="1"/>
  <c r="AD386" i="3"/>
  <c r="AB361" i="3"/>
  <c r="AC361" i="3"/>
  <c r="AD359" i="2"/>
  <c r="Z358" i="2"/>
  <c r="Z384" i="3" l="1"/>
  <c r="AD385" i="3"/>
  <c r="AB360" i="3"/>
  <c r="AC360" i="3"/>
  <c r="Z357" i="2"/>
  <c r="AD358" i="2"/>
  <c r="Z383" i="3" l="1"/>
  <c r="AD384" i="3"/>
  <c r="AB359" i="3"/>
  <c r="AC359" i="3"/>
  <c r="AD357" i="2"/>
  <c r="Z356" i="2"/>
  <c r="Z382" i="3" l="1"/>
  <c r="AD383" i="3"/>
  <c r="AB358" i="3"/>
  <c r="AC358" i="3"/>
  <c r="AD356" i="2"/>
  <c r="Z355" i="2"/>
  <c r="Z381" i="3" l="1"/>
  <c r="AD382" i="3"/>
  <c r="AB357" i="3"/>
  <c r="AC357" i="3"/>
  <c r="Z354" i="2"/>
  <c r="AD355" i="2"/>
  <c r="Z380" i="3" l="1"/>
  <c r="AD381" i="3"/>
  <c r="AB356" i="3"/>
  <c r="AC356" i="3"/>
  <c r="AD354" i="2"/>
  <c r="Z353" i="2"/>
  <c r="AD353" i="2" s="1"/>
  <c r="AD53" i="2" s="1"/>
  <c r="Z379" i="3" l="1"/>
  <c r="AD380" i="3"/>
  <c r="AB355" i="3"/>
  <c r="AC355" i="3"/>
  <c r="Z378" i="3" l="1"/>
  <c r="AD379" i="3"/>
  <c r="AB354" i="3"/>
  <c r="AC354" i="3"/>
  <c r="Z377" i="3" l="1"/>
  <c r="AD378" i="3"/>
  <c r="AB353" i="3"/>
  <c r="AC353" i="3"/>
  <c r="AC53" i="3" s="1"/>
  <c r="AB352" i="3" l="1"/>
  <c r="AB351" i="3" s="1"/>
  <c r="AB350" i="3" s="1"/>
  <c r="AB349" i="3" s="1"/>
  <c r="AB348" i="3" s="1"/>
  <c r="AB347" i="3" s="1"/>
  <c r="AB346" i="3" s="1"/>
  <c r="AB345" i="3" s="1"/>
  <c r="AB344" i="3" s="1"/>
  <c r="AB343" i="3" s="1"/>
  <c r="AB342" i="3" s="1"/>
  <c r="AB341" i="3" s="1"/>
  <c r="AB340" i="3" s="1"/>
  <c r="AB339" i="3" s="1"/>
  <c r="Z376" i="3"/>
  <c r="AD377" i="3"/>
  <c r="P10" i="3"/>
  <c r="K8" i="3" s="1"/>
  <c r="K7" i="3" s="1"/>
  <c r="Z375" i="3" l="1"/>
  <c r="AD376" i="3"/>
  <c r="AB338" i="3"/>
  <c r="AB337" i="3" l="1"/>
  <c r="AB336" i="3" s="1"/>
  <c r="AB335" i="3" s="1"/>
  <c r="AB334" i="3" s="1"/>
  <c r="AB333" i="3" s="1"/>
  <c r="AB332" i="3" s="1"/>
  <c r="AB331" i="3" s="1"/>
  <c r="AB330" i="3" s="1"/>
  <c r="AB329" i="3" s="1"/>
  <c r="AB328" i="3" s="1"/>
  <c r="AB327" i="3" s="1"/>
  <c r="AB326" i="3" s="1"/>
  <c r="AB325" i="3" s="1"/>
  <c r="AB324" i="3" s="1"/>
  <c r="AB323" i="3" s="1"/>
  <c r="AB322" i="3" s="1"/>
  <c r="AB321" i="3" s="1"/>
  <c r="AB320" i="3" s="1"/>
  <c r="AB319" i="3" s="1"/>
  <c r="AB318" i="3" s="1"/>
  <c r="AB317" i="3" s="1"/>
  <c r="AB316" i="3" s="1"/>
  <c r="AB315" i="3" s="1"/>
  <c r="AB314" i="3" s="1"/>
  <c r="AB313" i="3" s="1"/>
  <c r="AB312" i="3" s="1"/>
  <c r="AB311" i="3" s="1"/>
  <c r="AB310" i="3" s="1"/>
  <c r="AB309" i="3" s="1"/>
  <c r="AB308" i="3" s="1"/>
  <c r="AB307" i="3" s="1"/>
  <c r="AB306" i="3" s="1"/>
  <c r="AB305" i="3" s="1"/>
  <c r="AB304" i="3" s="1"/>
  <c r="AB303" i="3" s="1"/>
  <c r="AB302" i="3" s="1"/>
  <c r="AB301" i="3" s="1"/>
  <c r="AB300" i="3" s="1"/>
  <c r="AB299" i="3" s="1"/>
  <c r="AB298" i="3" s="1"/>
  <c r="AB297" i="3" s="1"/>
  <c r="AB296" i="3" s="1"/>
  <c r="AB295" i="3" s="1"/>
  <c r="AB294" i="3" s="1"/>
  <c r="AB293" i="3" s="1"/>
  <c r="AB292" i="3" s="1"/>
  <c r="AB291" i="3" s="1"/>
  <c r="AB290" i="3" s="1"/>
  <c r="AB289" i="3" s="1"/>
  <c r="AB288" i="3" s="1"/>
  <c r="AB287" i="3" s="1"/>
  <c r="AB286" i="3" s="1"/>
  <c r="AB285" i="3" s="1"/>
  <c r="AB284" i="3" s="1"/>
  <c r="AB283" i="3" s="1"/>
  <c r="AB282" i="3" s="1"/>
  <c r="AB281" i="3" s="1"/>
  <c r="AB280" i="3" s="1"/>
  <c r="AB279" i="3" s="1"/>
  <c r="AB278" i="3" s="1"/>
  <c r="AB277" i="3" s="1"/>
  <c r="AB276" i="3" s="1"/>
  <c r="AB275" i="3" s="1"/>
  <c r="AB274" i="3" s="1"/>
  <c r="AB273" i="3" s="1"/>
  <c r="AB272" i="3" s="1"/>
  <c r="AB271" i="3" s="1"/>
  <c r="AB270" i="3" s="1"/>
  <c r="AB269" i="3" s="1"/>
  <c r="AB268" i="3" s="1"/>
  <c r="AB267" i="3" s="1"/>
  <c r="AB266" i="3" s="1"/>
  <c r="AB265" i="3" s="1"/>
  <c r="AB264" i="3" s="1"/>
  <c r="AB263" i="3" s="1"/>
  <c r="AB262" i="3" s="1"/>
  <c r="AB261" i="3" s="1"/>
  <c r="AB260" i="3" s="1"/>
  <c r="AB259" i="3" s="1"/>
  <c r="AB258" i="3" s="1"/>
  <c r="AB257" i="3" s="1"/>
  <c r="AB256" i="3" s="1"/>
  <c r="AB255" i="3" s="1"/>
  <c r="AB254" i="3" s="1"/>
  <c r="AB253" i="3" s="1"/>
  <c r="AB252" i="3" s="1"/>
  <c r="AB251" i="3" s="1"/>
  <c r="AB250" i="3" s="1"/>
  <c r="AB249" i="3" s="1"/>
  <c r="AB248" i="3" s="1"/>
  <c r="AB247" i="3" s="1"/>
  <c r="AB246" i="3" s="1"/>
  <c r="AB245" i="3" s="1"/>
  <c r="AB244" i="3" s="1"/>
  <c r="AB243" i="3" s="1"/>
  <c r="AB242" i="3" s="1"/>
  <c r="AB241" i="3" s="1"/>
  <c r="AB240" i="3" s="1"/>
  <c r="AB239" i="3" s="1"/>
  <c r="AB238" i="3" s="1"/>
  <c r="AB237" i="3" s="1"/>
  <c r="AB236" i="3" s="1"/>
  <c r="AB235" i="3" s="1"/>
  <c r="AB234" i="3" s="1"/>
  <c r="AB233" i="3" s="1"/>
  <c r="AB232" i="3" s="1"/>
  <c r="AB231" i="3" s="1"/>
  <c r="AB230" i="3" s="1"/>
  <c r="AB229" i="3" s="1"/>
  <c r="AB228" i="3" s="1"/>
  <c r="AB227" i="3" s="1"/>
  <c r="AB226" i="3" s="1"/>
  <c r="AB225" i="3" s="1"/>
  <c r="AB224" i="3" s="1"/>
  <c r="AB223" i="3" s="1"/>
  <c r="AB222" i="3" s="1"/>
  <c r="AB221" i="3" s="1"/>
  <c r="AB220" i="3" s="1"/>
  <c r="AB219" i="3" s="1"/>
  <c r="AB218" i="3" s="1"/>
  <c r="AB217" i="3" s="1"/>
  <c r="AB216" i="3" s="1"/>
  <c r="AB215" i="3" s="1"/>
  <c r="AB214" i="3" s="1"/>
  <c r="AB213" i="3" s="1"/>
  <c r="AB212" i="3" s="1"/>
  <c r="AB211" i="3" s="1"/>
  <c r="AB210" i="3" s="1"/>
  <c r="AB209" i="3" s="1"/>
  <c r="AB208" i="3" s="1"/>
  <c r="AB207" i="3" s="1"/>
  <c r="AB206" i="3" s="1"/>
  <c r="AB205" i="3" s="1"/>
  <c r="AB204" i="3" s="1"/>
  <c r="AB203" i="3" s="1"/>
  <c r="AB202" i="3" s="1"/>
  <c r="AB201" i="3" s="1"/>
  <c r="AB200" i="3" s="1"/>
  <c r="AB199" i="3" s="1"/>
  <c r="AB198" i="3" s="1"/>
  <c r="AB197" i="3" s="1"/>
  <c r="AB196" i="3" s="1"/>
  <c r="AB195" i="3" s="1"/>
  <c r="AB194" i="3" s="1"/>
  <c r="AB193" i="3" s="1"/>
  <c r="AB192" i="3" s="1"/>
  <c r="AB191" i="3" s="1"/>
  <c r="AB190" i="3" s="1"/>
  <c r="AB189" i="3" s="1"/>
  <c r="AB188" i="3" s="1"/>
  <c r="AB187" i="3" s="1"/>
  <c r="AB186" i="3" s="1"/>
  <c r="AB185" i="3" s="1"/>
  <c r="AB184" i="3" s="1"/>
  <c r="AB183" i="3" s="1"/>
  <c r="AB182" i="3" s="1"/>
  <c r="AB181" i="3" s="1"/>
  <c r="AB180" i="3" s="1"/>
  <c r="AB179" i="3" s="1"/>
  <c r="AB178" i="3" s="1"/>
  <c r="AB177" i="3" s="1"/>
  <c r="AB176" i="3" s="1"/>
  <c r="AB175" i="3" s="1"/>
  <c r="AB174" i="3" s="1"/>
  <c r="AB173" i="3" s="1"/>
  <c r="AB172" i="3" s="1"/>
  <c r="AB171" i="3" s="1"/>
  <c r="AB170" i="3" s="1"/>
  <c r="AB169" i="3" s="1"/>
  <c r="AB168" i="3" s="1"/>
  <c r="AB167" i="3" s="1"/>
  <c r="AB166" i="3" s="1"/>
  <c r="AB165" i="3" s="1"/>
  <c r="AB164" i="3" s="1"/>
  <c r="AB163" i="3" s="1"/>
  <c r="AB162" i="3" s="1"/>
  <c r="AB161" i="3" s="1"/>
  <c r="AB160" i="3" s="1"/>
  <c r="AB159" i="3" s="1"/>
  <c r="AB158" i="3" s="1"/>
  <c r="AB157" i="3" s="1"/>
  <c r="AB156" i="3" s="1"/>
  <c r="AB155" i="3" s="1"/>
  <c r="AB154" i="3" s="1"/>
  <c r="AB153" i="3" s="1"/>
  <c r="AB152" i="3" s="1"/>
  <c r="AB151" i="3" s="1"/>
  <c r="AB150" i="3" s="1"/>
  <c r="AB149" i="3" s="1"/>
  <c r="AB148" i="3" s="1"/>
  <c r="AB147" i="3" s="1"/>
  <c r="AB146" i="3" s="1"/>
  <c r="AB145" i="3" s="1"/>
  <c r="AB144" i="3" s="1"/>
  <c r="AB143" i="3" s="1"/>
  <c r="AB142" i="3" s="1"/>
  <c r="AB141" i="3" s="1"/>
  <c r="AB140" i="3" s="1"/>
  <c r="AB139" i="3" s="1"/>
  <c r="AB138" i="3" s="1"/>
  <c r="AB137" i="3" s="1"/>
  <c r="AB136" i="3" s="1"/>
  <c r="AB135" i="3" s="1"/>
  <c r="AB134" i="3" s="1"/>
  <c r="AB133" i="3" s="1"/>
  <c r="AB132" i="3" s="1"/>
  <c r="AB131" i="3" s="1"/>
  <c r="AB130" i="3" s="1"/>
  <c r="AB129" i="3" s="1"/>
  <c r="AB128" i="3" s="1"/>
  <c r="AB127" i="3" s="1"/>
  <c r="AB126" i="3" s="1"/>
  <c r="AB125" i="3" s="1"/>
  <c r="AB124" i="3" s="1"/>
  <c r="AB123" i="3" s="1"/>
  <c r="AB122" i="3" s="1"/>
  <c r="AB121" i="3" s="1"/>
  <c r="AB120" i="3" s="1"/>
  <c r="AB119" i="3" s="1"/>
  <c r="AB118" i="3" s="1"/>
  <c r="AB117" i="3" s="1"/>
  <c r="AB116" i="3" s="1"/>
  <c r="AB115" i="3" s="1"/>
  <c r="AB114" i="3" s="1"/>
  <c r="AB113" i="3" s="1"/>
  <c r="AB112" i="3" s="1"/>
  <c r="AB111" i="3" s="1"/>
  <c r="AB110" i="3" s="1"/>
  <c r="AB109" i="3" s="1"/>
  <c r="AB108" i="3" s="1"/>
  <c r="AB107" i="3" s="1"/>
  <c r="AB106" i="3" s="1"/>
  <c r="AB105" i="3" s="1"/>
  <c r="AB104" i="3" s="1"/>
  <c r="AB103" i="3" s="1"/>
  <c r="AB102" i="3" s="1"/>
  <c r="AB101" i="3" s="1"/>
  <c r="AB100" i="3" s="1"/>
  <c r="AB99" i="3" s="1"/>
  <c r="AB98" i="3" s="1"/>
  <c r="AB97" i="3" s="1"/>
  <c r="AB96" i="3" s="1"/>
  <c r="AB95" i="3" s="1"/>
  <c r="AB94" i="3" s="1"/>
  <c r="AB93" i="3" s="1"/>
  <c r="AB92" i="3" s="1"/>
  <c r="AB91" i="3" s="1"/>
  <c r="AB90" i="3" s="1"/>
  <c r="AB89" i="3" s="1"/>
  <c r="AB88" i="3" s="1"/>
  <c r="AB87" i="3" s="1"/>
  <c r="AB86" i="3" s="1"/>
  <c r="AB85" i="3" s="1"/>
  <c r="AB84" i="3" s="1"/>
  <c r="AB83" i="3" s="1"/>
  <c r="AB82" i="3" s="1"/>
  <c r="AB81" i="3" s="1"/>
  <c r="AB80" i="3" s="1"/>
  <c r="AB79" i="3" s="1"/>
  <c r="AB78" i="3" s="1"/>
  <c r="AB77" i="3" s="1"/>
  <c r="AB76" i="3" s="1"/>
  <c r="AB75" i="3" s="1"/>
  <c r="AB74" i="3" s="1"/>
  <c r="AB73" i="3" s="1"/>
  <c r="AB72" i="3" s="1"/>
  <c r="AB71" i="3" s="1"/>
  <c r="AB70" i="3" s="1"/>
  <c r="AB69" i="3" s="1"/>
  <c r="AB68" i="3" s="1"/>
  <c r="AB67" i="3" s="1"/>
  <c r="AB66" i="3" s="1"/>
  <c r="AB65" i="3" s="1"/>
  <c r="AB64" i="3" s="1"/>
  <c r="AB63" i="3" s="1"/>
  <c r="AB62" i="3" s="1"/>
  <c r="AB61" i="3" s="1"/>
  <c r="AB60" i="3" s="1"/>
  <c r="AB59" i="3" s="1"/>
  <c r="AB58" i="3" s="1"/>
  <c r="AB57" i="3" s="1"/>
  <c r="AB56" i="3" s="1"/>
  <c r="Z374" i="3"/>
  <c r="AD375" i="3"/>
  <c r="Z373" i="3" l="1"/>
  <c r="AD374" i="3"/>
  <c r="Z372" i="3" l="1"/>
  <c r="AD373" i="3"/>
  <c r="Z371" i="3" l="1"/>
  <c r="AD372" i="3"/>
  <c r="Z370" i="3" l="1"/>
  <c r="AD371" i="3"/>
  <c r="Z369" i="3" l="1"/>
  <c r="AD370" i="3"/>
  <c r="Z368" i="3" l="1"/>
  <c r="AD369" i="3"/>
  <c r="Z367" i="3" l="1"/>
  <c r="AD368" i="3"/>
  <c r="Z366" i="3" l="1"/>
  <c r="AD367" i="3"/>
  <c r="Z365" i="3" l="1"/>
  <c r="AD366" i="3"/>
  <c r="Z364" i="3" l="1"/>
  <c r="AD365" i="3"/>
  <c r="Z363" i="3" l="1"/>
  <c r="AD364" i="3"/>
  <c r="Z362" i="3" l="1"/>
  <c r="AD363" i="3"/>
  <c r="Z361" i="3" l="1"/>
  <c r="AD362" i="3"/>
  <c r="Z360" i="3" l="1"/>
  <c r="AD361" i="3"/>
  <c r="Z359" i="3" l="1"/>
  <c r="AD360" i="3"/>
  <c r="Z358" i="3" l="1"/>
  <c r="AD359" i="3"/>
  <c r="Z357" i="3" l="1"/>
  <c r="AD358" i="3"/>
  <c r="Z356" i="3" l="1"/>
  <c r="AD357" i="3"/>
  <c r="Z355" i="3" l="1"/>
  <c r="AD356" i="3"/>
  <c r="Z354" i="3" l="1"/>
  <c r="AD355" i="3"/>
  <c r="Z353" i="3" l="1"/>
  <c r="AD354" i="3"/>
  <c r="Z352" i="3" l="1"/>
  <c r="AD353" i="3"/>
  <c r="AD352" i="3" l="1"/>
  <c r="Z351" i="3"/>
  <c r="AD351" i="3" l="1"/>
  <c r="Z350" i="3"/>
  <c r="Z349" i="3" l="1"/>
  <c r="AD350" i="3"/>
  <c r="Z348" i="3" l="1"/>
  <c r="AD349" i="3"/>
  <c r="Z347" i="3" l="1"/>
  <c r="AD348" i="3"/>
  <c r="Z346" i="3" l="1"/>
  <c r="AD347" i="3"/>
  <c r="AD346" i="3" l="1"/>
  <c r="Z345" i="3"/>
  <c r="AD345" i="3" l="1"/>
  <c r="Z344" i="3"/>
  <c r="AD344" i="3" l="1"/>
  <c r="Z343" i="3"/>
  <c r="Z342" i="3" l="1"/>
  <c r="AD343" i="3"/>
  <c r="Z341" i="3" l="1"/>
  <c r="AD342" i="3"/>
  <c r="Z340" i="3" l="1"/>
  <c r="AD341" i="3"/>
  <c r="Z339" i="3" l="1"/>
  <c r="AD340" i="3"/>
  <c r="Z338" i="3" l="1"/>
  <c r="AD339" i="3"/>
  <c r="Z337" i="3" l="1"/>
  <c r="AD338" i="3"/>
  <c r="AD337" i="3" l="1"/>
  <c r="Z336" i="3"/>
  <c r="Z335" i="3" l="1"/>
  <c r="AD336" i="3"/>
  <c r="AD335" i="3" l="1"/>
  <c r="Z334" i="3"/>
  <c r="Z333" i="3" l="1"/>
  <c r="AD334" i="3"/>
  <c r="Z332" i="3" l="1"/>
  <c r="AD333" i="3"/>
  <c r="Z331" i="3" l="1"/>
  <c r="AD332" i="3"/>
  <c r="Z330" i="3" l="1"/>
  <c r="AD331" i="3"/>
  <c r="Z329" i="3" l="1"/>
  <c r="AD330" i="3"/>
  <c r="AD329" i="3" l="1"/>
  <c r="Z328" i="3"/>
  <c r="AD328" i="3" l="1"/>
  <c r="Z327" i="3"/>
  <c r="AD327" i="3" l="1"/>
  <c r="Z326" i="3"/>
  <c r="AD326" i="3" l="1"/>
  <c r="Z325" i="3"/>
  <c r="Z324" i="3" l="1"/>
  <c r="AD325" i="3"/>
  <c r="Z323" i="3" l="1"/>
  <c r="AD324" i="3"/>
  <c r="Z322" i="3" l="1"/>
  <c r="AD323" i="3"/>
  <c r="AD322" i="3" l="1"/>
  <c r="Z321" i="3"/>
  <c r="Z320" i="3" l="1"/>
  <c r="AD321" i="3"/>
  <c r="Z319" i="3" l="1"/>
  <c r="AD320" i="3"/>
  <c r="AD319" i="3" l="1"/>
  <c r="Z318" i="3"/>
  <c r="Z317" i="3" l="1"/>
  <c r="AD318" i="3"/>
  <c r="AD317" i="3" l="1"/>
  <c r="Z316" i="3"/>
  <c r="Z315" i="3" l="1"/>
  <c r="AD316" i="3"/>
  <c r="Z314" i="3" l="1"/>
  <c r="AD315" i="3"/>
  <c r="AD314" i="3" l="1"/>
  <c r="Z313" i="3"/>
  <c r="AD313" i="3" l="1"/>
  <c r="Z312" i="3"/>
  <c r="Z311" i="3" l="1"/>
  <c r="AD312" i="3"/>
  <c r="Z310" i="3" l="1"/>
  <c r="AD311" i="3"/>
  <c r="AD310" i="3" l="1"/>
  <c r="Z309" i="3"/>
  <c r="Z308" i="3" l="1"/>
  <c r="AD309" i="3"/>
  <c r="Z307" i="3" l="1"/>
  <c r="AD308" i="3"/>
  <c r="Z306" i="3" l="1"/>
  <c r="AD307" i="3"/>
  <c r="AD306" i="3" l="1"/>
  <c r="Z305" i="3"/>
  <c r="Z304" i="3" l="1"/>
  <c r="AD305" i="3"/>
  <c r="AD304" i="3" l="1"/>
  <c r="Z303" i="3"/>
  <c r="AD303" i="3" l="1"/>
  <c r="Z302" i="3"/>
  <c r="Z301" i="3" l="1"/>
  <c r="AD302" i="3"/>
  <c r="Z300" i="3" l="1"/>
  <c r="AD301" i="3"/>
  <c r="Z299" i="3" l="1"/>
  <c r="AD300" i="3"/>
  <c r="AD299" i="3" l="1"/>
  <c r="Z298" i="3"/>
  <c r="Z297" i="3" l="1"/>
  <c r="AD298" i="3"/>
  <c r="Z296" i="3" l="1"/>
  <c r="AD297" i="3"/>
  <c r="AD296" i="3" l="1"/>
  <c r="Z295" i="3"/>
  <c r="AD295" i="3" l="1"/>
  <c r="Z294" i="3"/>
  <c r="AD294" i="3" l="1"/>
  <c r="Z293" i="3"/>
  <c r="Z292" i="3" l="1"/>
  <c r="AD293" i="3"/>
  <c r="AD292" i="3" l="1"/>
  <c r="Z291" i="3"/>
  <c r="AD291" i="3" l="1"/>
  <c r="Z290" i="3"/>
  <c r="Z289" i="3" l="1"/>
  <c r="AD290" i="3"/>
  <c r="AD289" i="3" l="1"/>
  <c r="Z288" i="3"/>
  <c r="Z287" i="3" l="1"/>
  <c r="AD288" i="3"/>
  <c r="AD287" i="3" l="1"/>
  <c r="Z286" i="3"/>
  <c r="AD286" i="3" l="1"/>
  <c r="Z285" i="3"/>
  <c r="AD285" i="3" l="1"/>
  <c r="Z284" i="3"/>
  <c r="AD284" i="3" l="1"/>
  <c r="Z283" i="3"/>
  <c r="Z282" i="3" l="1"/>
  <c r="AD283" i="3"/>
  <c r="AD282" i="3" l="1"/>
  <c r="Z281" i="3"/>
  <c r="Z280" i="3" l="1"/>
  <c r="AD281" i="3"/>
  <c r="AD280" i="3" l="1"/>
  <c r="Z279" i="3"/>
  <c r="AD279" i="3" l="1"/>
  <c r="Z278" i="3"/>
  <c r="AD278" i="3" l="1"/>
  <c r="Z277" i="3"/>
  <c r="Z276" i="3" l="1"/>
  <c r="AD277" i="3"/>
  <c r="Z275" i="3" l="1"/>
  <c r="AD276" i="3"/>
  <c r="Z274" i="3" l="1"/>
  <c r="AD275" i="3"/>
  <c r="AD274" i="3" l="1"/>
  <c r="Z273" i="3"/>
  <c r="Z272" i="3" l="1"/>
  <c r="AD273" i="3"/>
  <c r="Z271" i="3" l="1"/>
  <c r="AD272" i="3"/>
  <c r="AD271" i="3" l="1"/>
  <c r="Z270" i="3"/>
  <c r="Z269" i="3" l="1"/>
  <c r="AD270" i="3"/>
  <c r="Z268" i="3" l="1"/>
  <c r="AD269" i="3"/>
  <c r="Z267" i="3" l="1"/>
  <c r="AD268" i="3"/>
  <c r="AD267" i="3" l="1"/>
  <c r="Z266" i="3"/>
  <c r="Z265" i="3" l="1"/>
  <c r="AD266" i="3"/>
  <c r="Z264" i="3" l="1"/>
  <c r="AD265" i="3"/>
  <c r="AD264" i="3" l="1"/>
  <c r="Z263" i="3"/>
  <c r="Z262" i="3" l="1"/>
  <c r="AD263" i="3"/>
  <c r="AD262" i="3" l="1"/>
  <c r="Z261" i="3"/>
  <c r="AD261" i="3" l="1"/>
  <c r="Z260" i="3"/>
  <c r="Z259" i="3" l="1"/>
  <c r="AD260" i="3"/>
  <c r="Z258" i="3" l="1"/>
  <c r="AD259" i="3"/>
  <c r="AD258" i="3" l="1"/>
  <c r="Z257" i="3"/>
  <c r="Z256" i="3" l="1"/>
  <c r="AD257" i="3"/>
  <c r="AD256" i="3" l="1"/>
  <c r="Z255" i="3"/>
  <c r="Z254" i="3" l="1"/>
  <c r="AD255" i="3"/>
  <c r="AD254" i="3" l="1"/>
  <c r="Z253" i="3"/>
  <c r="Z252" i="3" l="1"/>
  <c r="AD253" i="3"/>
  <c r="Z251" i="3" l="1"/>
  <c r="AD252" i="3"/>
  <c r="Z250" i="3" l="1"/>
  <c r="AD251" i="3"/>
  <c r="AD250" i="3" l="1"/>
  <c r="Z249" i="3"/>
  <c r="Z248" i="3" l="1"/>
  <c r="AD249" i="3"/>
  <c r="AD248" i="3" l="1"/>
  <c r="Z247" i="3"/>
  <c r="Z246" i="3" l="1"/>
  <c r="AD247" i="3"/>
  <c r="Z245" i="3" l="1"/>
  <c r="AD246" i="3"/>
  <c r="AD245" i="3" l="1"/>
  <c r="Z244" i="3"/>
  <c r="AD244" i="3" l="1"/>
  <c r="Z243" i="3"/>
  <c r="Z242" i="3" l="1"/>
  <c r="AD243" i="3"/>
  <c r="Z241" i="3" l="1"/>
  <c r="AD242" i="3"/>
  <c r="AD241" i="3" l="1"/>
  <c r="Z240" i="3"/>
  <c r="Z239" i="3" l="1"/>
  <c r="AD240" i="3"/>
  <c r="Z238" i="3" l="1"/>
  <c r="AD239" i="3"/>
  <c r="AD238" i="3" l="1"/>
  <c r="Z237" i="3"/>
  <c r="AD237" i="3" l="1"/>
  <c r="Z236" i="3"/>
  <c r="AD236" i="3" l="1"/>
  <c r="Z235" i="3"/>
  <c r="AD235" i="3" l="1"/>
  <c r="Z234" i="3"/>
  <c r="Z233" i="3" l="1"/>
  <c r="AD234" i="3"/>
  <c r="AD233" i="3" l="1"/>
  <c r="Z232" i="3"/>
  <c r="Z231" i="3" l="1"/>
  <c r="AD232" i="3"/>
  <c r="Z230" i="3" l="1"/>
  <c r="AD231" i="3"/>
  <c r="AD230" i="3" l="1"/>
  <c r="Z229" i="3"/>
  <c r="AD229" i="3" l="1"/>
  <c r="Z228" i="3"/>
  <c r="Z227" i="3" l="1"/>
  <c r="AD228" i="3"/>
  <c r="Z226" i="3" l="1"/>
  <c r="AD227" i="3"/>
  <c r="Z225" i="3" l="1"/>
  <c r="AD226" i="3"/>
  <c r="AD225" i="3" l="1"/>
  <c r="Z224" i="3"/>
  <c r="Z223" i="3" l="1"/>
  <c r="AD224" i="3"/>
  <c r="AD223" i="3" l="1"/>
  <c r="Z222" i="3"/>
  <c r="Z221" i="3" l="1"/>
  <c r="AD222" i="3"/>
  <c r="Z220" i="3" l="1"/>
  <c r="AD221" i="3"/>
  <c r="AD220" i="3" l="1"/>
  <c r="Z219" i="3"/>
  <c r="Z218" i="3" l="1"/>
  <c r="AD219" i="3"/>
  <c r="Z217" i="3" l="1"/>
  <c r="AD218" i="3"/>
  <c r="Z216" i="3" l="1"/>
  <c r="AD217" i="3"/>
  <c r="AD216" i="3" l="1"/>
  <c r="Z215" i="3"/>
  <c r="AD215" i="3" l="1"/>
  <c r="Z214" i="3"/>
  <c r="Z213" i="3" l="1"/>
  <c r="AD214" i="3"/>
  <c r="Z212" i="3" l="1"/>
  <c r="AD213" i="3"/>
  <c r="Z211" i="3" l="1"/>
  <c r="AD212" i="3"/>
  <c r="Z210" i="3" l="1"/>
  <c r="AD211" i="3"/>
  <c r="Z209" i="3" l="1"/>
  <c r="AD210" i="3"/>
  <c r="AD209" i="3" l="1"/>
  <c r="Z208" i="3"/>
  <c r="Z207" i="3" l="1"/>
  <c r="AD208" i="3"/>
  <c r="AD207" i="3" l="1"/>
  <c r="Z206" i="3"/>
  <c r="Z205" i="3" l="1"/>
  <c r="AD206" i="3"/>
  <c r="Z204" i="3" l="1"/>
  <c r="AD205" i="3"/>
  <c r="AD204" i="3" l="1"/>
  <c r="Z203" i="3"/>
  <c r="Z202" i="3" l="1"/>
  <c r="AD203" i="3"/>
  <c r="Z201" i="3" l="1"/>
  <c r="AD202" i="3"/>
  <c r="Z200" i="3" l="1"/>
  <c r="AD201" i="3"/>
  <c r="Z199" i="3" l="1"/>
  <c r="AD200" i="3"/>
  <c r="AD199" i="3" l="1"/>
  <c r="Z198" i="3"/>
  <c r="Z197" i="3" l="1"/>
  <c r="AD198" i="3"/>
  <c r="Z196" i="3" l="1"/>
  <c r="AD197" i="3"/>
  <c r="AD196" i="3" l="1"/>
  <c r="Z195" i="3"/>
  <c r="Z194" i="3" l="1"/>
  <c r="AD195" i="3"/>
  <c r="AD194" i="3" l="1"/>
  <c r="Z193" i="3"/>
  <c r="Z192" i="3" l="1"/>
  <c r="AD193" i="3"/>
  <c r="Z191" i="3" l="1"/>
  <c r="AD192" i="3"/>
  <c r="AD191" i="3" l="1"/>
  <c r="Z190" i="3"/>
  <c r="Z189" i="3" l="1"/>
  <c r="AD190" i="3"/>
  <c r="Z188" i="3" l="1"/>
  <c r="AD189" i="3"/>
  <c r="AD188" i="3" l="1"/>
  <c r="Z187" i="3"/>
  <c r="Z186" i="3" l="1"/>
  <c r="AD187" i="3"/>
  <c r="Z185" i="3" l="1"/>
  <c r="AD186" i="3"/>
  <c r="Z184" i="3" l="1"/>
  <c r="AD185" i="3"/>
  <c r="Z183" i="3" l="1"/>
  <c r="AD184" i="3"/>
  <c r="Z182" i="3" l="1"/>
  <c r="AD183" i="3"/>
  <c r="AD182" i="3" l="1"/>
  <c r="Z181" i="3"/>
  <c r="Z180" i="3" l="1"/>
  <c r="AD181" i="3"/>
  <c r="Z179" i="3" l="1"/>
  <c r="AD180" i="3"/>
  <c r="Z178" i="3" l="1"/>
  <c r="AD179" i="3"/>
  <c r="Z177" i="3" l="1"/>
  <c r="AD178" i="3"/>
  <c r="Z176" i="3" l="1"/>
  <c r="AD177" i="3"/>
  <c r="AD176" i="3" l="1"/>
  <c r="Z175" i="3"/>
  <c r="AD175" i="3" l="1"/>
  <c r="Z174" i="3"/>
  <c r="Z173" i="3" l="1"/>
  <c r="AD174" i="3"/>
  <c r="AD173" i="3" l="1"/>
  <c r="Z172" i="3"/>
  <c r="Z171" i="3" l="1"/>
  <c r="AD172" i="3"/>
  <c r="AD171" i="3" l="1"/>
  <c r="Z170" i="3"/>
  <c r="Z169" i="3" l="1"/>
  <c r="AD170" i="3"/>
  <c r="AD169" i="3" l="1"/>
  <c r="Z168" i="3"/>
  <c r="Z167" i="3" l="1"/>
  <c r="AD168" i="3"/>
  <c r="Z166" i="3" l="1"/>
  <c r="AD167" i="3"/>
  <c r="AD166" i="3" l="1"/>
  <c r="Z165" i="3"/>
  <c r="AD165" i="3" l="1"/>
  <c r="Z164" i="3"/>
  <c r="Z163" i="3" l="1"/>
  <c r="AD164" i="3"/>
  <c r="Z162" i="3" l="1"/>
  <c r="AD163" i="3"/>
  <c r="Z161" i="3" l="1"/>
  <c r="AD162" i="3"/>
  <c r="Z160" i="3" l="1"/>
  <c r="AD161" i="3"/>
  <c r="AD160" i="3" l="1"/>
  <c r="Z159" i="3"/>
  <c r="Z158" i="3" l="1"/>
  <c r="AD159" i="3"/>
  <c r="AD158" i="3" l="1"/>
  <c r="Z157" i="3"/>
  <c r="Z156" i="3" l="1"/>
  <c r="AD157" i="3"/>
  <c r="Z155" i="3" l="1"/>
  <c r="AD156" i="3"/>
  <c r="AD155" i="3" l="1"/>
  <c r="Z154" i="3"/>
  <c r="Z153" i="3" l="1"/>
  <c r="AD154" i="3"/>
  <c r="AD153" i="3" l="1"/>
  <c r="Z152" i="3"/>
  <c r="Z151" i="3" l="1"/>
  <c r="AD152" i="3"/>
  <c r="Z150" i="3" l="1"/>
  <c r="AD151" i="3"/>
  <c r="AD150" i="3" l="1"/>
  <c r="Z149" i="3"/>
  <c r="AD149" i="3" l="1"/>
  <c r="Z148" i="3"/>
  <c r="Z147" i="3" l="1"/>
  <c r="AD148" i="3"/>
  <c r="Z146" i="3" l="1"/>
  <c r="AD147" i="3"/>
  <c r="Z145" i="3" l="1"/>
  <c r="AD146" i="3"/>
  <c r="Z144" i="3" l="1"/>
  <c r="AD145" i="3"/>
  <c r="Z143" i="3" l="1"/>
  <c r="AD144" i="3"/>
  <c r="AD143" i="3" l="1"/>
  <c r="Z142" i="3"/>
  <c r="AD142" i="3" l="1"/>
  <c r="Z141" i="3"/>
  <c r="AD141" i="3" l="1"/>
  <c r="Z140" i="3"/>
  <c r="Z139" i="3" l="1"/>
  <c r="AD140" i="3"/>
  <c r="AD139" i="3" l="1"/>
  <c r="Z138" i="3"/>
  <c r="AD138" i="3" l="1"/>
  <c r="Z137" i="3"/>
  <c r="Z136" i="3" l="1"/>
  <c r="AD137" i="3"/>
  <c r="Z135" i="3" l="1"/>
  <c r="AD136" i="3"/>
  <c r="AD135" i="3" l="1"/>
  <c r="Z134" i="3"/>
  <c r="AD134" i="3" l="1"/>
  <c r="Z133" i="3"/>
  <c r="AD133" i="3" l="1"/>
  <c r="Z132" i="3"/>
  <c r="Z131" i="3" l="1"/>
  <c r="AD132" i="3"/>
  <c r="Z130" i="3" l="1"/>
  <c r="AD131" i="3"/>
  <c r="Z129" i="3" l="1"/>
  <c r="AD130" i="3"/>
  <c r="AD129" i="3" l="1"/>
  <c r="Z128" i="3"/>
  <c r="Z127" i="3" l="1"/>
  <c r="AD128" i="3"/>
  <c r="Z126" i="3" l="1"/>
  <c r="AD127" i="3"/>
  <c r="AD126" i="3" l="1"/>
  <c r="Z125" i="3"/>
  <c r="Z124" i="3" l="1"/>
  <c r="AD125" i="3"/>
  <c r="Z123" i="3" l="1"/>
  <c r="AD124" i="3"/>
  <c r="Z122" i="3" l="1"/>
  <c r="AD123" i="3"/>
  <c r="AD122" i="3" l="1"/>
  <c r="Z121" i="3"/>
  <c r="Z120" i="3" l="1"/>
  <c r="AD121" i="3"/>
  <c r="AD120" i="3" l="1"/>
  <c r="Z119" i="3"/>
  <c r="AD119" i="3" l="1"/>
  <c r="Z118" i="3"/>
  <c r="Z117" i="3" l="1"/>
  <c r="AD118" i="3"/>
  <c r="AD117" i="3" l="1"/>
  <c r="Z116" i="3"/>
  <c r="AD116" i="3" l="1"/>
  <c r="Z115" i="3"/>
  <c r="Z114" i="3" l="1"/>
  <c r="AD115" i="3"/>
  <c r="AD114" i="3" l="1"/>
  <c r="Z113" i="3"/>
  <c r="AD113" i="3" l="1"/>
  <c r="Z112" i="3"/>
  <c r="Z111" i="3" l="1"/>
  <c r="AD112" i="3"/>
  <c r="AD111" i="3" l="1"/>
  <c r="Z110" i="3"/>
  <c r="AD110" i="3" l="1"/>
  <c r="Z109" i="3"/>
  <c r="Z108" i="3" l="1"/>
  <c r="AD109" i="3"/>
  <c r="AD108" i="3" l="1"/>
  <c r="Z107" i="3"/>
  <c r="AD107" i="3" l="1"/>
  <c r="Z106" i="3"/>
  <c r="Z105" i="3" l="1"/>
  <c r="AD106" i="3"/>
  <c r="Z104" i="3" l="1"/>
  <c r="AD105" i="3"/>
  <c r="AD104" i="3" l="1"/>
  <c r="Z103" i="3"/>
  <c r="Z102" i="3" l="1"/>
  <c r="AD103" i="3"/>
  <c r="AD102" i="3" l="1"/>
  <c r="Z101" i="3"/>
  <c r="Z100" i="3" l="1"/>
  <c r="AD101" i="3"/>
  <c r="Z99" i="3" l="1"/>
  <c r="AD100" i="3"/>
  <c r="Z98" i="3" l="1"/>
  <c r="AD99" i="3"/>
  <c r="Z97" i="3" l="1"/>
  <c r="AD98" i="3"/>
  <c r="Z96" i="3" l="1"/>
  <c r="AD97" i="3"/>
  <c r="AD96" i="3" l="1"/>
  <c r="Z95" i="3"/>
  <c r="Z94" i="3" l="1"/>
  <c r="AD95" i="3"/>
  <c r="Z93" i="3" l="1"/>
  <c r="AD94" i="3"/>
  <c r="AD93" i="3" l="1"/>
  <c r="Z92" i="3"/>
  <c r="Z91" i="3" l="1"/>
  <c r="AD92" i="3"/>
  <c r="Z90" i="3" l="1"/>
  <c r="AD91" i="3"/>
  <c r="Z89" i="3" l="1"/>
  <c r="AD90" i="3"/>
  <c r="AD89" i="3" l="1"/>
  <c r="Z88" i="3"/>
  <c r="Z87" i="3" l="1"/>
  <c r="AD88" i="3"/>
  <c r="Z86" i="3" l="1"/>
  <c r="AD87" i="3"/>
  <c r="Z85" i="3" l="1"/>
  <c r="AD86" i="3"/>
  <c r="AD85" i="3" l="1"/>
  <c r="Z84" i="3"/>
  <c r="Z83" i="3" l="1"/>
  <c r="AD84" i="3"/>
  <c r="AD83" i="3" l="1"/>
  <c r="Z82" i="3"/>
  <c r="Z81" i="3" l="1"/>
  <c r="AD82" i="3"/>
  <c r="AD81" i="3" l="1"/>
  <c r="Z80" i="3"/>
  <c r="AD80" i="3" l="1"/>
  <c r="Z79" i="3"/>
  <c r="Z78" i="3" l="1"/>
  <c r="AD79" i="3"/>
  <c r="Z77" i="3" l="1"/>
  <c r="AD78" i="3"/>
  <c r="AD77" i="3" l="1"/>
  <c r="Z76" i="3"/>
  <c r="AD76" i="3" l="1"/>
  <c r="Z75" i="3"/>
  <c r="Z74" i="3" l="1"/>
  <c r="AD75" i="3"/>
  <c r="AD74" i="3" l="1"/>
  <c r="Z73" i="3"/>
  <c r="Z72" i="3" l="1"/>
  <c r="AD73" i="3"/>
  <c r="AD72" i="3" l="1"/>
  <c r="Z71" i="3"/>
  <c r="AD71" i="3" l="1"/>
  <c r="Z70" i="3"/>
  <c r="Z69" i="3" l="1"/>
  <c r="AD70" i="3"/>
  <c r="Z68" i="3" l="1"/>
  <c r="AD69" i="3"/>
  <c r="Z67" i="3" l="1"/>
  <c r="AD68" i="3"/>
  <c r="AD67" i="3" l="1"/>
  <c r="Z66" i="3"/>
  <c r="Z65" i="3" l="1"/>
  <c r="AD66" i="3"/>
  <c r="Z64" i="3" l="1"/>
  <c r="AD65" i="3"/>
  <c r="AD64" i="3" l="1"/>
  <c r="Z63" i="3"/>
  <c r="AD63" i="3" l="1"/>
  <c r="Z62" i="3"/>
  <c r="Z61" i="3" l="1"/>
  <c r="AD62" i="3"/>
  <c r="Z60" i="3" l="1"/>
  <c r="AD61" i="3"/>
  <c r="AD60" i="3" l="1"/>
  <c r="Z59" i="3"/>
  <c r="Z58" i="3" l="1"/>
  <c r="AD59" i="3"/>
  <c r="AD58" i="3" l="1"/>
  <c r="Z57" i="3"/>
  <c r="Z56" i="3" l="1"/>
  <c r="AD56" i="3" s="1"/>
  <c r="AD57" i="3"/>
  <c r="AD53"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Autore sconosciuto</author>
  </authors>
  <commentList>
    <comment ref="P5" authorId="0" shapeId="0" xr:uid="{00000000-0006-0000-0100-000001000000}">
      <text>
        <r>
          <rPr>
            <sz val="12"/>
            <color indexed="8"/>
            <rFont val="Arial"/>
            <family val="2"/>
          </rPr>
          <t>Valori da usare nel BAT-Tool per il calcolo delle emissioni in atmosfera</t>
        </r>
      </text>
    </comment>
    <comment ref="B14" authorId="0" shapeId="0" xr:uid="{00000000-0006-0000-0100-000002000000}">
      <text>
        <r>
          <rPr>
            <sz val="12"/>
            <color indexed="8"/>
            <rFont val="Arial"/>
            <family val="2"/>
          </rPr>
          <t>Nel caso di accasamenti e svuotamenti durati più giorni, è possibile, per semplicità, inserire una data media tra l’inizio e la fine degli accasamento o degli svuotamenti.</t>
        </r>
      </text>
    </comment>
    <comment ref="E14" authorId="0" shapeId="0" xr:uid="{00000000-0006-0000-0100-000003000000}">
      <text>
        <r>
          <rPr>
            <sz val="12"/>
            <color indexed="8"/>
            <rFont val="Arial"/>
            <family val="2"/>
          </rPr>
          <t>Inserire la X se dopo l’uscita dei capi l’allevamento è rimasto vuoto</t>
        </r>
      </text>
    </comment>
  </commentList>
</comments>
</file>

<file path=xl/sharedStrings.xml><?xml version="1.0" encoding="utf-8"?>
<sst xmlns="http://schemas.openxmlformats.org/spreadsheetml/2006/main" count="242" uniqueCount="106">
  <si>
    <t>NUCLEO AIA della Città metropolitana di Torino</t>
  </si>
  <si>
    <t>Report ambientale degli allevamenti in AIA - foglio di calcolo della presenza in stalla degli animali</t>
  </si>
  <si>
    <t>Il presente foglio di calcolo è sviluppato come supporto alla compilazione del report del monitoraggio ambientale richiesto nelle autorizzazioni integrate ambientali degli allevamenti rilasciate dalla Città metropolitana di Torino, per facilitare l’organizzazione dei dati di presenza in stalla degli animali e calcolare la presenza media di animali durante l'anno che deve essere riportata nel report e necessaria per calcolare i consumi specifici e le emissioni in atmosfera. 
Può essere utilizzato nelle casistiche più comuni di allevamenti da ingrasso di polli o suini con cicli tutto pieno-tutto vuoto. Nel caso degli allevamenti avicoli da carne, è possibile inserire uno o più sfoltimenti intermedi. Nei casi di allevamenti con cicli su più fasi (es. scrofaie o ingrassi di suini con stalle di magronaggio) si possono inserire i dati relativi a ciascuna fase e calcolare un valore medio per fase. 
La compilazione del foglio elettronico richiede l'inserimento del tipo e numero di capi presenti in stalla ad inizio anno e a fine anno, e i movimenti in ingresso e uscita durante l’anno che possono essere desunti dal registro di stalla. Si è scelto, per semplicità, di non richiedere l'inserimento dei decessi, che sono invece calcolati sulla base di una percentuale di mortalità media distribuita in modo uniforme durante ciascun ciclo. Nel caso di cicli iniziati prima dell’inizio o terminati dopo la fine dell’anno, si devono inserire gli animali presenti in stalla a inizio o a fine anno. Nel caso in cui tale dato non sia disponibile, può essere stimato partendo dall’ultimo accasamento disponibile e sottraendo i capi morti sulla base della mortalità media. Nel caso di allevamenti formati da più stalle di dimensioni diverse e con accasamenti scaglionati, è possibile creare un foglio di calcolo per ciascuna stalla e calcolare la consistenza media di ciascuna stalla. La consistenza media dell'allevamento sarà data dalla media matematica delle consistenze delle singole stalle. 
Nelle celle da P5 a P12 sono restituiti i dati necessari per calcolare le emissioni in atmosfera con il BAT-Tool, ottenuti considerando i soli cicli che sono iniziati e conclusi nell’anno di riferimento. Il dato di consistenza media del BAT Tool corrisponde al numero medio di animali accasati. Per il peso dei capi, si è fatto riferimento alle indicazioni riportate a pag. 14 e seguenti del manuale BAT-Tool. Ad es. nel caso dei polli, il peso medio da inserire nel BAT-Tool è uguale a 0,42 * peso finale del pollo. Il valore è calcolato in automatico in base al il tipo di capi selezionato. 
Il consumo di mangime per capo nell’anno che deve essere inserito nel BAT-Tool per il bilancio dell’azoto e del fosforo escreto può essere calcolato dividendo il consumo totale di mangime dell’anno diviso il numero medio di capi accasati. Nel caso di cicli iniziati prima o conclusi dopo l’anno, si deve considerare il consumo di mangime dei soli cicli iniziati e conclusi durante l’anno. È possibile inserire il consumo di mangime dei singoli cicli per avere il dato del consumo medio dell’anno da usare nel BAT-Tool. 
Sono disponibili due fogli, il primo con un esempio per la compilazione, il secondo da utilizzare per l’inserimento dei dati. Le celle dove devono essere inseriti i dati sono evidenziate in colore verde, mentre le celle contenenti i risultati del calcolo sono in grigio. 
Si precisa che le modalità di redazione e presentazione del report ambientale rimangono quelle definite nelle AIA e nelle linee guida disponibili sul sito di Città metropolitana - http://www.cittametropolitana.torino.it/cms/ambiente/aia/modulistica-aia. 
Si invita a verificare che i risultati ottenuti rispecchino la situazione reale e nel caso si riscontrino differenze e anomalie, si dovranno adottare altri metodi per valutare la consistenza di stalla. Si evidenzia infine che lo strumento è ad uso esclusivo per i report richiesti nelle Autorizzazioni integrate ambientali della Città metropolitana di Torino.</t>
  </si>
  <si>
    <t>Autorizzazione integrata ambientale – Monitoraggio del numero di capi presenti in allevamento</t>
  </si>
  <si>
    <t>Gestore</t>
  </si>
  <si>
    <t>Società agricola Mario Rossi &amp; C.</t>
  </si>
  <si>
    <t>DATI per il BAT-Tool</t>
  </si>
  <si>
    <t>ANNO</t>
  </si>
  <si>
    <t>Totale INGRESSI</t>
  </si>
  <si>
    <t>Capi accasati</t>
  </si>
  <si>
    <t>Struttura di stabulazione:</t>
  </si>
  <si>
    <t>Stalle A e B</t>
  </si>
  <si>
    <t>Totale USCITE</t>
  </si>
  <si>
    <t>Consumo mangime per capo/anno (kg)</t>
  </si>
  <si>
    <t>Tipo di capi</t>
  </si>
  <si>
    <t xml:space="preserve">Polli da carne </t>
  </si>
  <si>
    <t>N° di capi/anno</t>
  </si>
  <si>
    <t>Peso medio IN (kg)</t>
  </si>
  <si>
    <t>Tipo di ciclo</t>
  </si>
  <si>
    <t>Tutto pieno – tutto vuoto</t>
  </si>
  <si>
    <t>N° medio cicli/anno</t>
  </si>
  <si>
    <t>Peso medio OUT (kg)</t>
  </si>
  <si>
    <t>Capi in stalla ad inizio anno</t>
  </si>
  <si>
    <t>Totali capi morti</t>
  </si>
  <si>
    <t>Peso medio per BAT-Tool</t>
  </si>
  <si>
    <t>Capi in stalla a fine anno</t>
  </si>
  <si>
    <t>Mortalità media (capi giorno)</t>
  </si>
  <si>
    <t>Durata media ciclo (giorni)</t>
  </si>
  <si>
    <t>NOTE</t>
  </si>
  <si>
    <t>(specificare eventuali fermi produttivi o anomalie che hanno interessato il ciclo)</t>
  </si>
  <si>
    <t>Giorni di presenza animali</t>
  </si>
  <si>
    <t>Durata media vuoto (giorni)</t>
  </si>
  <si>
    <t>Giorni vuoto totale</t>
  </si>
  <si>
    <t>Mortalità media</t>
  </si>
  <si>
    <t>Data</t>
  </si>
  <si>
    <t>Ingresso</t>
  </si>
  <si>
    <t>Uscita</t>
  </si>
  <si>
    <t>Fine ciclo</t>
  </si>
  <si>
    <r>
      <rPr>
        <b/>
        <sz val="12"/>
        <color indexed="8"/>
        <rFont val="Arial"/>
      </rPr>
      <t xml:space="preserve">PESO IN
</t>
    </r>
    <r>
      <rPr>
        <sz val="10"/>
        <color indexed="8"/>
        <rFont val="F"/>
      </rPr>
      <t>(kg)</t>
    </r>
  </si>
  <si>
    <r>
      <rPr>
        <b/>
        <sz val="12"/>
        <color indexed="8"/>
        <rFont val="Arial"/>
      </rPr>
      <t xml:space="preserve">PESO OUT
</t>
    </r>
    <r>
      <rPr>
        <sz val="10"/>
        <color indexed="8"/>
        <rFont val="F"/>
      </rPr>
      <t>(kg)</t>
    </r>
  </si>
  <si>
    <t>Cicli</t>
  </si>
  <si>
    <t>Capi ingresso</t>
  </si>
  <si>
    <t>Capi uscita</t>
  </si>
  <si>
    <t>Giorni di presenza nell’anno</t>
  </si>
  <si>
    <t>Capi morti nel ciclo</t>
  </si>
  <si>
    <t>Mortalità media del ciclo</t>
  </si>
  <si>
    <r>
      <rPr>
        <b/>
        <sz val="10"/>
        <color indexed="8"/>
        <rFont val="Arial"/>
      </rPr>
      <t xml:space="preserve">Mangime x ciclo </t>
    </r>
    <r>
      <rPr>
        <sz val="10"/>
        <color indexed="8"/>
        <rFont val="F"/>
      </rPr>
      <t>(kg)</t>
    </r>
  </si>
  <si>
    <r>
      <rPr>
        <b/>
        <sz val="10"/>
        <color indexed="8"/>
        <rFont val="Arial"/>
      </rPr>
      <t xml:space="preserve">Mangime capo/ciclo </t>
    </r>
    <r>
      <rPr>
        <sz val="10"/>
        <color indexed="8"/>
        <rFont val="F"/>
      </rPr>
      <t>(kg)</t>
    </r>
  </si>
  <si>
    <t>x</t>
  </si>
  <si>
    <t>CALCOLI</t>
  </si>
  <si>
    <t>INGRESSO</t>
  </si>
  <si>
    <t>USCITA</t>
  </si>
  <si>
    <t>Vuoto</t>
  </si>
  <si>
    <t>PESO IN</t>
  </si>
  <si>
    <t>PESO OUT</t>
  </si>
  <si>
    <t>Giorni inizio</t>
  </si>
  <si>
    <t>Giorni fine</t>
  </si>
  <si>
    <t>Ingressi</t>
  </si>
  <si>
    <t>Uscite</t>
  </si>
  <si>
    <t>Vuoti – inizio</t>
  </si>
  <si>
    <t>Vuoto – fase (1=vero)</t>
  </si>
  <si>
    <t>Cicli – fase (1=vero)</t>
  </si>
  <si>
    <t>Cicli+vuoti - conteggio</t>
  </si>
  <si>
    <t>Cicli-conteggio</t>
  </si>
  <si>
    <t>Cicli+vuoto iniziati nell’anno – conteggio</t>
  </si>
  <si>
    <t>Cicli + vuoto iniziati e finiti in anno – conteggio</t>
  </si>
  <si>
    <t>Cicli nell’anno – conteggio</t>
  </si>
  <si>
    <t>Ciclo</t>
  </si>
  <si>
    <t>Capi inizio ciclo</t>
  </si>
  <si>
    <t>Capi in uscita</t>
  </si>
  <si>
    <t>Morti del ciclo</t>
  </si>
  <si>
    <t>Morti del ciclo-spray</t>
  </si>
  <si>
    <t>Giorni ciclo</t>
  </si>
  <si>
    <t>Giorni ciclo anno</t>
  </si>
  <si>
    <t>Presenza giornaliera</t>
  </si>
  <si>
    <t>Peso IN</t>
  </si>
  <si>
    <t>Peso OUT</t>
  </si>
  <si>
    <t>Totale Peso IN</t>
  </si>
  <si>
    <t>Totale Peso OUT</t>
  </si>
  <si>
    <t>Totale</t>
  </si>
  <si>
    <t xml:space="preserve">Categoria animale </t>
  </si>
  <si>
    <t>Peso medio (kg)</t>
  </si>
  <si>
    <t>Note</t>
  </si>
  <si>
    <t>cicli</t>
  </si>
  <si>
    <t>Suini</t>
  </si>
  <si>
    <t xml:space="preserve">Media (fra peso iniziale e peso finale) </t>
  </si>
  <si>
    <t>capi in</t>
  </si>
  <si>
    <t>Scrofe</t>
  </si>
  <si>
    <t>capi out</t>
  </si>
  <si>
    <t xml:space="preserve">Galline ovaiole </t>
  </si>
  <si>
    <t xml:space="preserve">0.95 * peso finale </t>
  </si>
  <si>
    <t>giorni presenza</t>
  </si>
  <si>
    <t>0.42 * peso finale</t>
  </si>
  <si>
    <t>morti</t>
  </si>
  <si>
    <t xml:space="preserve">Pollastre </t>
  </si>
  <si>
    <t>mortalità media</t>
  </si>
  <si>
    <t xml:space="preserve">Tacchini maschi </t>
  </si>
  <si>
    <t xml:space="preserve">0.46 * peso finale </t>
  </si>
  <si>
    <t>media ponderata</t>
  </si>
  <si>
    <t xml:space="preserve">Tacchini femmine </t>
  </si>
  <si>
    <t xml:space="preserve">0.44 * peso finale </t>
  </si>
  <si>
    <t xml:space="preserve">Faraone </t>
  </si>
  <si>
    <t xml:space="preserve">Peso fisso = 0.8 kg (default del DM effluenti) </t>
  </si>
  <si>
    <t xml:space="preserve">Riproduttori ovaiole </t>
  </si>
  <si>
    <t>Riproduttori polli da carne</t>
  </si>
  <si>
    <t xml:space="preserve">Peso fisso = 3.7 kg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</si>
</sst>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00"/>
    <numFmt numFmtId="165" formatCode="0.0"/>
    <numFmt numFmtId="166" formatCode="0.0%"/>
    <numFmt numFmtId="167" formatCode="ddd\ d\ mmm\ yy"/>
    <numFmt numFmtId="168" formatCode="0.0000"/>
  </numFmts>
  <fonts count="14">
    <font>
      <sz val="10"/>
      <color indexed="8"/>
      <name val="Arial"/>
    </font>
    <font>
      <b/>
      <sz val="10"/>
      <color indexed="8"/>
      <name val="Arial"/>
    </font>
    <font>
      <sz val="12"/>
      <color indexed="8"/>
      <name val="Arial"/>
    </font>
    <font>
      <b/>
      <sz val="16"/>
      <color indexed="30"/>
      <name val="Arial"/>
    </font>
    <font>
      <b/>
      <sz val="16"/>
      <color indexed="8"/>
      <name val="Arial"/>
    </font>
    <font>
      <b/>
      <sz val="11"/>
      <color indexed="8"/>
      <name val="Arial"/>
      <family val="2"/>
    </font>
    <font>
      <b/>
      <sz val="12"/>
      <color indexed="8"/>
      <name val="Arial"/>
    </font>
    <font>
      <b/>
      <sz val="12"/>
      <name val="Arial"/>
      <family val="2"/>
    </font>
    <font>
      <b/>
      <sz val="12"/>
      <name val="Arial"/>
    </font>
    <font>
      <b/>
      <sz val="10"/>
      <name val="Arial"/>
    </font>
    <font>
      <b/>
      <sz val="10"/>
      <color indexed="8"/>
      <name val="Arial"/>
      <family val="2"/>
    </font>
    <font>
      <b/>
      <sz val="12"/>
      <color indexed="8"/>
      <name val="Arial"/>
      <family val="2"/>
    </font>
    <font>
      <sz val="10"/>
      <color indexed="8"/>
      <name val="F"/>
    </font>
    <font>
      <sz val="12"/>
      <color indexed="8"/>
      <name val="Arial"/>
      <family val="2"/>
    </font>
  </fonts>
  <fills count="11">
    <fill>
      <patternFill patternType="none"/>
    </fill>
    <fill>
      <patternFill patternType="gray125"/>
    </fill>
    <fill>
      <patternFill patternType="solid">
        <fgColor indexed="26"/>
        <bgColor indexed="27"/>
      </patternFill>
    </fill>
    <fill>
      <patternFill patternType="solid">
        <fgColor indexed="22"/>
        <bgColor indexed="31"/>
      </patternFill>
    </fill>
    <fill>
      <patternFill patternType="solid">
        <fgColor indexed="31"/>
        <bgColor indexed="22"/>
      </patternFill>
    </fill>
    <fill>
      <patternFill patternType="solid">
        <fgColor indexed="50"/>
        <bgColor indexed="13"/>
      </patternFill>
    </fill>
    <fill>
      <patternFill patternType="solid">
        <fgColor indexed="24"/>
        <bgColor indexed="23"/>
      </patternFill>
    </fill>
    <fill>
      <patternFill patternType="solid">
        <fgColor indexed="27"/>
        <bgColor indexed="26"/>
      </patternFill>
    </fill>
    <fill>
      <patternFill patternType="solid">
        <fgColor indexed="9"/>
        <bgColor indexed="26"/>
      </patternFill>
    </fill>
    <fill>
      <patternFill patternType="solid">
        <fgColor indexed="13"/>
        <bgColor indexed="50"/>
      </patternFill>
    </fill>
    <fill>
      <patternFill patternType="solid">
        <fgColor indexed="55"/>
        <bgColor indexed="44"/>
      </patternFill>
    </fill>
  </fills>
  <borders count="14">
    <border>
      <left/>
      <right/>
      <top/>
      <bottom/>
      <diagonal/>
    </border>
    <border>
      <left style="hair">
        <color indexed="8"/>
      </left>
      <right style="hair">
        <color indexed="8"/>
      </right>
      <top style="hair">
        <color indexed="8"/>
      </top>
      <bottom/>
      <diagonal/>
    </border>
    <border>
      <left style="hair">
        <color indexed="8"/>
      </left>
      <right style="hair">
        <color indexed="8"/>
      </right>
      <top/>
      <bottom/>
      <diagonal/>
    </border>
    <border>
      <left style="thin">
        <color indexed="8"/>
      </left>
      <right style="thin">
        <color indexed="8"/>
      </right>
      <top style="thin">
        <color indexed="8"/>
      </top>
      <bottom style="thin">
        <color indexed="8"/>
      </bottom>
      <diagonal/>
    </border>
    <border>
      <left style="hair">
        <color indexed="8"/>
      </left>
      <right style="hair">
        <color indexed="8"/>
      </right>
      <top style="hair">
        <color indexed="8"/>
      </top>
      <bottom style="hair">
        <color indexed="8"/>
      </bottom>
      <diagonal/>
    </border>
    <border>
      <left style="hair">
        <color indexed="8"/>
      </left>
      <right/>
      <top/>
      <bottom/>
      <diagonal/>
    </border>
    <border>
      <left style="hair">
        <color indexed="8"/>
      </left>
      <right/>
      <top style="hair">
        <color indexed="8"/>
      </top>
      <bottom style="hair">
        <color indexed="8"/>
      </bottom>
      <diagonal/>
    </border>
    <border>
      <left/>
      <right style="hair">
        <color indexed="8"/>
      </right>
      <top style="hair">
        <color indexed="8"/>
      </top>
      <bottom style="hair">
        <color indexed="8"/>
      </bottom>
      <diagonal/>
    </border>
    <border>
      <left/>
      <right/>
      <top style="hair">
        <color indexed="8"/>
      </top>
      <bottom style="hair">
        <color indexed="8"/>
      </bottom>
      <diagonal/>
    </border>
    <border>
      <left/>
      <right style="hair">
        <color indexed="54"/>
      </right>
      <top style="hair">
        <color indexed="8"/>
      </top>
      <bottom style="hair">
        <color indexed="8"/>
      </bottom>
      <diagonal/>
    </border>
    <border>
      <left style="hair">
        <color indexed="54"/>
      </left>
      <right style="hair">
        <color indexed="54"/>
      </right>
      <top style="hair">
        <color indexed="8"/>
      </top>
      <bottom style="hair">
        <color indexed="8"/>
      </bottom>
      <diagonal/>
    </border>
    <border>
      <left/>
      <right style="hair">
        <color indexed="54"/>
      </right>
      <top/>
      <bottom style="hair">
        <color indexed="54"/>
      </bottom>
      <diagonal/>
    </border>
    <border>
      <left style="hair">
        <color indexed="54"/>
      </left>
      <right style="hair">
        <color indexed="54"/>
      </right>
      <top/>
      <bottom style="hair">
        <color indexed="54"/>
      </bottom>
      <diagonal/>
    </border>
    <border>
      <left/>
      <right/>
      <top style="hair">
        <color indexed="8"/>
      </top>
      <bottom/>
      <diagonal/>
    </border>
  </borders>
  <cellStyleXfs count="1">
    <xf numFmtId="0" fontId="0" fillId="0" borderId="0"/>
  </cellStyleXfs>
  <cellXfs count="122">
    <xf numFmtId="0" fontId="0" fillId="0" borderId="0" xfId="0"/>
    <xf numFmtId="0" fontId="0" fillId="0" borderId="0" xfId="0" applyNumberFormat="1"/>
    <xf numFmtId="0" fontId="1" fillId="2" borderId="1" xfId="0" applyNumberFormat="1" applyFont="1" applyFill="1" applyBorder="1" applyAlignment="1">
      <alignment horizontal="center" wrapText="1"/>
    </xf>
    <xf numFmtId="0" fontId="1" fillId="2" borderId="2" xfId="0" applyNumberFormat="1" applyFont="1" applyFill="1" applyBorder="1" applyAlignment="1">
      <alignment horizontal="center" wrapText="1"/>
    </xf>
    <xf numFmtId="0" fontId="2" fillId="0" borderId="3" xfId="0" applyNumberFormat="1" applyFont="1" applyBorder="1" applyAlignment="1">
      <alignment horizontal="justify" wrapText="1"/>
    </xf>
    <xf numFmtId="0" fontId="0" fillId="0" borderId="0" xfId="0" applyNumberFormat="1" applyProtection="1"/>
    <xf numFmtId="1" fontId="0" fillId="0" borderId="0" xfId="0" applyNumberFormat="1" applyProtection="1"/>
    <xf numFmtId="0" fontId="0" fillId="0" borderId="0" xfId="0" applyNumberFormat="1" applyFill="1" applyProtection="1"/>
    <xf numFmtId="1" fontId="0" fillId="0" borderId="0" xfId="0" applyNumberFormat="1" applyFill="1" applyProtection="1"/>
    <xf numFmtId="0" fontId="4" fillId="0" borderId="0" xfId="0" applyNumberFormat="1" applyFont="1" applyFill="1" applyAlignment="1" applyProtection="1">
      <alignment horizontal="center" vertical="center"/>
    </xf>
    <xf numFmtId="0" fontId="1" fillId="0" borderId="0" xfId="0" applyNumberFormat="1" applyFont="1" applyFill="1" applyAlignment="1" applyProtection="1">
      <alignment horizontal="center" vertical="center"/>
    </xf>
    <xf numFmtId="0" fontId="1" fillId="0" borderId="0" xfId="0" applyNumberFormat="1" applyFont="1" applyFill="1" applyAlignment="1" applyProtection="1">
      <alignment horizontal="center"/>
    </xf>
    <xf numFmtId="0" fontId="4" fillId="0" borderId="0" xfId="0" applyNumberFormat="1" applyFont="1" applyFill="1" applyAlignment="1" applyProtection="1">
      <alignment horizontal="center"/>
    </xf>
    <xf numFmtId="164" fontId="1" fillId="0" borderId="0" xfId="0" applyNumberFormat="1" applyFont="1" applyFill="1" applyAlignment="1" applyProtection="1">
      <alignment horizontal="center"/>
    </xf>
    <xf numFmtId="0" fontId="0" fillId="0" borderId="0" xfId="0" applyNumberFormat="1" applyFill="1" applyAlignment="1" applyProtection="1">
      <alignment horizontal="center"/>
    </xf>
    <xf numFmtId="0" fontId="1" fillId="4" borderId="4" xfId="0" applyNumberFormat="1" applyFont="1" applyFill="1" applyBorder="1" applyAlignment="1" applyProtection="1">
      <alignment horizontal="left" vertical="center" indent="1"/>
    </xf>
    <xf numFmtId="0" fontId="1" fillId="0" borderId="0" xfId="0" applyNumberFormat="1" applyFont="1" applyFill="1" applyProtection="1"/>
    <xf numFmtId="164" fontId="1" fillId="0" borderId="0" xfId="0" applyNumberFormat="1" applyFont="1" applyFill="1" applyProtection="1"/>
    <xf numFmtId="0" fontId="1" fillId="0" borderId="0" xfId="0" applyNumberFormat="1" applyFont="1" applyFill="1" applyAlignment="1" applyProtection="1">
      <alignment horizontal="left"/>
    </xf>
    <xf numFmtId="1" fontId="1" fillId="7" borderId="4" xfId="0" applyNumberFormat="1" applyFont="1" applyFill="1" applyBorder="1" applyProtection="1"/>
    <xf numFmtId="1" fontId="7" fillId="7" borderId="4" xfId="0" applyNumberFormat="1" applyFont="1" applyFill="1" applyBorder="1" applyProtection="1"/>
    <xf numFmtId="2" fontId="7" fillId="7" borderId="4" xfId="0" applyNumberFormat="1" applyFont="1" applyFill="1" applyBorder="1" applyProtection="1"/>
    <xf numFmtId="0" fontId="9" fillId="4" borderId="6" xfId="0" applyNumberFormat="1" applyFont="1" applyFill="1" applyBorder="1" applyAlignment="1" applyProtection="1">
      <alignment horizontal="left" vertical="center"/>
    </xf>
    <xf numFmtId="0" fontId="9" fillId="4" borderId="7" xfId="0" applyNumberFormat="1" applyFont="1" applyFill="1" applyBorder="1" applyAlignment="1" applyProtection="1">
      <alignment horizontal="left" vertical="center"/>
    </xf>
    <xf numFmtId="1" fontId="9" fillId="7" borderId="4" xfId="0" applyNumberFormat="1" applyFont="1" applyFill="1" applyBorder="1" applyAlignment="1" applyProtection="1">
      <alignment horizontal="right"/>
    </xf>
    <xf numFmtId="2" fontId="10" fillId="7" borderId="4" xfId="0" applyNumberFormat="1" applyFont="1" applyFill="1" applyBorder="1" applyAlignment="1" applyProtection="1">
      <alignment horizontal="right"/>
    </xf>
    <xf numFmtId="165" fontId="9" fillId="7" borderId="4" xfId="0" applyNumberFormat="1" applyFont="1" applyFill="1" applyBorder="1" applyAlignment="1" applyProtection="1">
      <alignment horizontal="right"/>
    </xf>
    <xf numFmtId="0" fontId="1" fillId="0" borderId="0" xfId="0" applyNumberFormat="1" applyFont="1" applyProtection="1"/>
    <xf numFmtId="10" fontId="0" fillId="0" borderId="0" xfId="0" applyNumberFormat="1" applyProtection="1"/>
    <xf numFmtId="2" fontId="7" fillId="7" borderId="4" xfId="0" applyNumberFormat="1" applyFont="1" applyFill="1" applyBorder="1" applyAlignment="1" applyProtection="1">
      <alignment horizontal="right"/>
    </xf>
    <xf numFmtId="1" fontId="9" fillId="7" borderId="4" xfId="0" applyNumberFormat="1" applyFont="1" applyFill="1" applyBorder="1" applyProtection="1"/>
    <xf numFmtId="0" fontId="8" fillId="4" borderId="6" xfId="0" applyNumberFormat="1" applyFont="1" applyFill="1" applyBorder="1" applyAlignment="1" applyProtection="1">
      <alignment horizontal="left" vertical="center" indent="2"/>
    </xf>
    <xf numFmtId="0" fontId="8" fillId="4" borderId="8" xfId="0" applyNumberFormat="1" applyFont="1" applyFill="1" applyBorder="1" applyAlignment="1" applyProtection="1">
      <alignment horizontal="left" vertical="center" indent="2"/>
    </xf>
    <xf numFmtId="0" fontId="8" fillId="4" borderId="7" xfId="0" applyNumberFormat="1" applyFont="1" applyFill="1" applyBorder="1" applyAlignment="1" applyProtection="1">
      <alignment horizontal="left" vertical="center" indent="2"/>
    </xf>
    <xf numFmtId="1" fontId="8" fillId="7" borderId="4" xfId="0" applyNumberFormat="1" applyFont="1" applyFill="1" applyBorder="1" applyAlignment="1" applyProtection="1">
      <alignment horizontal="right"/>
    </xf>
    <xf numFmtId="166" fontId="7" fillId="7" borderId="4" xfId="0" applyNumberFormat="1" applyFont="1" applyFill="1" applyBorder="1" applyProtection="1"/>
    <xf numFmtId="0" fontId="6" fillId="8" borderId="0" xfId="0" applyNumberFormat="1" applyFont="1" applyFill="1" applyAlignment="1" applyProtection="1">
      <alignment horizontal="left" vertical="center"/>
    </xf>
    <xf numFmtId="0" fontId="6" fillId="8" borderId="0" xfId="0" applyNumberFormat="1" applyFont="1" applyFill="1" applyAlignment="1" applyProtection="1">
      <alignment horizontal="left"/>
    </xf>
    <xf numFmtId="1" fontId="6" fillId="8" borderId="0" xfId="0" applyNumberFormat="1" applyFont="1" applyFill="1" applyProtection="1"/>
    <xf numFmtId="0" fontId="0" fillId="3" borderId="6" xfId="0" applyNumberFormat="1" applyFill="1" applyBorder="1" applyProtection="1"/>
    <xf numFmtId="167" fontId="6" fillId="3" borderId="9" xfId="0" applyNumberFormat="1" applyFont="1" applyFill="1" applyBorder="1" applyAlignment="1" applyProtection="1">
      <alignment horizontal="center"/>
    </xf>
    <xf numFmtId="49" fontId="6" fillId="3" borderId="10" xfId="0" applyNumberFormat="1" applyFont="1" applyFill="1" applyBorder="1" applyAlignment="1" applyProtection="1">
      <alignment horizontal="center"/>
    </xf>
    <xf numFmtId="49" fontId="6" fillId="3" borderId="7" xfId="0" applyNumberFormat="1" applyFont="1" applyFill="1" applyBorder="1" applyAlignment="1" applyProtection="1">
      <alignment horizontal="center"/>
    </xf>
    <xf numFmtId="49" fontId="6" fillId="3" borderId="7" xfId="0" applyNumberFormat="1" applyFont="1" applyFill="1" applyBorder="1" applyAlignment="1" applyProtection="1">
      <alignment horizontal="center" wrapText="1"/>
    </xf>
    <xf numFmtId="49" fontId="6" fillId="0" borderId="0" xfId="0" applyNumberFormat="1" applyFont="1" applyFill="1" applyAlignment="1" applyProtection="1">
      <alignment horizontal="center"/>
    </xf>
    <xf numFmtId="0" fontId="1" fillId="3" borderId="4" xfId="0" applyNumberFormat="1" applyFont="1" applyFill="1" applyBorder="1" applyAlignment="1" applyProtection="1">
      <alignment horizontal="center" wrapText="1"/>
    </xf>
    <xf numFmtId="49" fontId="1" fillId="3" borderId="4" xfId="0" applyNumberFormat="1" applyFont="1" applyFill="1" applyBorder="1" applyAlignment="1" applyProtection="1">
      <alignment horizontal="center" wrapText="1"/>
    </xf>
    <xf numFmtId="0" fontId="0" fillId="7" borderId="4" xfId="0" applyNumberFormat="1" applyFill="1" applyBorder="1" applyProtection="1"/>
    <xf numFmtId="14" fontId="2" fillId="9" borderId="11" xfId="0" applyNumberFormat="1" applyFont="1" applyFill="1" applyBorder="1" applyAlignment="1" applyProtection="1">
      <alignment horizontal="center"/>
      <protection locked="0"/>
    </xf>
    <xf numFmtId="0" fontId="2" fillId="9" borderId="12" xfId="0" applyNumberFormat="1" applyFont="1" applyFill="1" applyBorder="1" applyAlignment="1" applyProtection="1">
      <alignment horizontal="center"/>
      <protection locked="0"/>
    </xf>
    <xf numFmtId="0" fontId="2" fillId="9" borderId="11" xfId="0" applyNumberFormat="1" applyFont="1" applyFill="1" applyBorder="1" applyAlignment="1" applyProtection="1">
      <alignment horizontal="center"/>
      <protection locked="0"/>
    </xf>
    <xf numFmtId="2" fontId="2" fillId="9" borderId="11" xfId="0" applyNumberFormat="1" applyFont="1" applyFill="1" applyBorder="1" applyAlignment="1" applyProtection="1">
      <alignment horizontal="center"/>
      <protection locked="0"/>
    </xf>
    <xf numFmtId="165" fontId="2" fillId="9" borderId="11" xfId="0" applyNumberFormat="1" applyFont="1" applyFill="1" applyBorder="1" applyAlignment="1" applyProtection="1">
      <alignment horizontal="center"/>
      <protection locked="0"/>
    </xf>
    <xf numFmtId="0" fontId="2" fillId="0" borderId="0" xfId="0" applyNumberFormat="1" applyFont="1" applyFill="1" applyAlignment="1" applyProtection="1">
      <alignment horizontal="center"/>
    </xf>
    <xf numFmtId="0" fontId="1" fillId="7" borderId="4" xfId="0" applyNumberFormat="1" applyFont="1" applyFill="1" applyBorder="1" applyAlignment="1" applyProtection="1">
      <alignment horizontal="center"/>
    </xf>
    <xf numFmtId="166" fontId="1" fillId="7" borderId="4" xfId="0" applyNumberFormat="1" applyFont="1" applyFill="1" applyBorder="1" applyAlignment="1" applyProtection="1">
      <alignment horizontal="center"/>
    </xf>
    <xf numFmtId="0" fontId="0" fillId="5" borderId="4" xfId="0" applyNumberFormat="1" applyFill="1" applyBorder="1" applyProtection="1">
      <protection locked="0"/>
    </xf>
    <xf numFmtId="165" fontId="1" fillId="7" borderId="4" xfId="0" applyNumberFormat="1" applyFont="1" applyFill="1" applyBorder="1" applyAlignment="1" applyProtection="1">
      <alignment horizontal="center"/>
    </xf>
    <xf numFmtId="0" fontId="9" fillId="0" borderId="0" xfId="0" applyNumberFormat="1" applyFont="1" applyFill="1" applyBorder="1" applyAlignment="1" applyProtection="1">
      <alignment horizontal="left" vertical="center"/>
    </xf>
    <xf numFmtId="0" fontId="2" fillId="0" borderId="0" xfId="0" applyNumberFormat="1" applyFont="1" applyFill="1" applyAlignment="1" applyProtection="1">
      <alignment horizontal="right"/>
    </xf>
    <xf numFmtId="0" fontId="2" fillId="0" borderId="0" xfId="0" applyNumberFormat="1" applyFont="1" applyFill="1" applyAlignment="1" applyProtection="1"/>
    <xf numFmtId="167" fontId="2" fillId="0" borderId="0" xfId="0" applyNumberFormat="1" applyFont="1" applyFill="1" applyAlignment="1" applyProtection="1"/>
    <xf numFmtId="49" fontId="2" fillId="0" borderId="0" xfId="0" applyNumberFormat="1" applyFont="1" applyFill="1" applyAlignment="1" applyProtection="1"/>
    <xf numFmtId="0" fontId="0" fillId="0" borderId="13" xfId="0" applyNumberFormat="1" applyFill="1" applyBorder="1" applyProtection="1"/>
    <xf numFmtId="167" fontId="6" fillId="0" borderId="13" xfId="0" applyNumberFormat="1" applyFont="1" applyFill="1" applyBorder="1" applyAlignment="1" applyProtection="1"/>
    <xf numFmtId="49" fontId="2" fillId="0" borderId="13" xfId="0" applyNumberFormat="1" applyFont="1" applyFill="1" applyBorder="1" applyAlignment="1" applyProtection="1"/>
    <xf numFmtId="0" fontId="2" fillId="0" borderId="13" xfId="0" applyNumberFormat="1" applyFont="1" applyFill="1" applyBorder="1" applyAlignment="1" applyProtection="1"/>
    <xf numFmtId="0" fontId="0" fillId="0" borderId="13" xfId="0" applyNumberFormat="1" applyBorder="1" applyProtection="1"/>
    <xf numFmtId="0" fontId="2" fillId="0" borderId="13" xfId="0" applyNumberFormat="1" applyFont="1" applyFill="1" applyBorder="1" applyAlignment="1" applyProtection="1">
      <alignment horizontal="right"/>
    </xf>
    <xf numFmtId="1" fontId="0" fillId="0" borderId="13" xfId="0" applyNumberFormat="1" applyFill="1" applyBorder="1" applyProtection="1"/>
    <xf numFmtId="0" fontId="1" fillId="7" borderId="4" xfId="0" applyNumberFormat="1" applyFont="1" applyFill="1" applyBorder="1" applyProtection="1"/>
    <xf numFmtId="1" fontId="1" fillId="0" borderId="0" xfId="0" applyNumberFormat="1" applyFont="1" applyFill="1" applyProtection="1"/>
    <xf numFmtId="0" fontId="0" fillId="0" borderId="0" xfId="0" applyNumberFormat="1" applyAlignment="1" applyProtection="1"/>
    <xf numFmtId="167" fontId="1" fillId="10" borderId="4" xfId="0" applyNumberFormat="1" applyFont="1" applyFill="1" applyBorder="1" applyAlignment="1" applyProtection="1">
      <alignment horizontal="center" wrapText="1"/>
    </xf>
    <xf numFmtId="49" fontId="1" fillId="10" borderId="4" xfId="0" applyNumberFormat="1" applyFont="1" applyFill="1" applyBorder="1" applyAlignment="1" applyProtection="1">
      <alignment horizontal="center" wrapText="1"/>
    </xf>
    <xf numFmtId="49" fontId="1" fillId="10" borderId="7" xfId="0" applyNumberFormat="1" applyFont="1" applyFill="1" applyBorder="1" applyAlignment="1" applyProtection="1">
      <alignment horizontal="center" wrapText="1"/>
    </xf>
    <xf numFmtId="166" fontId="1" fillId="3" borderId="4" xfId="0" applyNumberFormat="1" applyFont="1" applyFill="1" applyBorder="1" applyAlignment="1" applyProtection="1">
      <alignment horizontal="center" wrapText="1"/>
    </xf>
    <xf numFmtId="0" fontId="1" fillId="7" borderId="3" xfId="0" applyFont="1" applyFill="1" applyBorder="1" applyAlignment="1">
      <alignment horizontal="center"/>
    </xf>
    <xf numFmtId="0" fontId="10" fillId="7" borderId="3" xfId="0" applyFont="1" applyFill="1" applyBorder="1" applyAlignment="1">
      <alignment horizontal="center" wrapText="1"/>
    </xf>
    <xf numFmtId="0" fontId="10" fillId="7" borderId="3" xfId="0" applyFont="1" applyFill="1" applyBorder="1" applyAlignment="1">
      <alignment horizontal="center"/>
    </xf>
    <xf numFmtId="167" fontId="0" fillId="7" borderId="4" xfId="0" applyNumberFormat="1" applyFill="1" applyBorder="1" applyAlignment="1" applyProtection="1">
      <alignment horizontal="center"/>
    </xf>
    <xf numFmtId="0" fontId="0" fillId="7" borderId="4" xfId="0" applyNumberFormat="1" applyFill="1" applyBorder="1" applyAlignment="1" applyProtection="1">
      <alignment horizontal="center"/>
    </xf>
    <xf numFmtId="0" fontId="0" fillId="10" borderId="4" xfId="0" applyNumberFormat="1" applyFill="1" applyBorder="1" applyProtection="1"/>
    <xf numFmtId="14" fontId="0" fillId="10" borderId="4" xfId="0" applyNumberFormat="1" applyFill="1" applyBorder="1" applyProtection="1"/>
    <xf numFmtId="1" fontId="0" fillId="10" borderId="4" xfId="0" applyNumberFormat="1" applyFill="1" applyBorder="1" applyProtection="1"/>
    <xf numFmtId="1" fontId="0" fillId="10" borderId="4" xfId="0" applyNumberFormat="1" applyFill="1" applyBorder="1" applyAlignment="1" applyProtection="1">
      <alignment horizontal="center"/>
    </xf>
    <xf numFmtId="1" fontId="0" fillId="10" borderId="4" xfId="0" applyNumberFormat="1" applyFill="1" applyBorder="1" applyAlignment="1" applyProtection="1">
      <alignment horizontal="right"/>
    </xf>
    <xf numFmtId="0" fontId="0" fillId="10" borderId="4" xfId="0" applyNumberFormat="1" applyFill="1" applyBorder="1" applyAlignment="1" applyProtection="1">
      <alignment horizontal="center"/>
    </xf>
    <xf numFmtId="0" fontId="1" fillId="10" borderId="4" xfId="0" applyNumberFormat="1" applyFont="1" applyFill="1" applyBorder="1"/>
    <xf numFmtId="0" fontId="1" fillId="0" borderId="4" xfId="0" applyNumberFormat="1" applyFont="1" applyBorder="1" applyAlignment="1" applyProtection="1">
      <alignment horizontal="center"/>
    </xf>
    <xf numFmtId="0" fontId="0" fillId="7" borderId="3" xfId="0" applyFont="1" applyFill="1" applyBorder="1" applyAlignment="1">
      <alignment horizontal="left"/>
    </xf>
    <xf numFmtId="165" fontId="0" fillId="7" borderId="3" xfId="0" applyNumberFormat="1" applyFill="1" applyBorder="1"/>
    <xf numFmtId="0" fontId="0" fillId="0" borderId="3" xfId="0" applyFont="1" applyBorder="1" applyAlignment="1">
      <alignment horizontal="justify"/>
    </xf>
    <xf numFmtId="167" fontId="2" fillId="7" borderId="4" xfId="0" applyNumberFormat="1" applyFont="1" applyFill="1" applyBorder="1" applyAlignment="1" applyProtection="1">
      <alignment horizontal="center"/>
    </xf>
    <xf numFmtId="0" fontId="2" fillId="7" borderId="4" xfId="0" applyNumberFormat="1" applyFont="1" applyFill="1" applyBorder="1" applyAlignment="1" applyProtection="1">
      <alignment horizontal="center"/>
    </xf>
    <xf numFmtId="0" fontId="0" fillId="0" borderId="4" xfId="0" applyNumberFormat="1" applyBorder="1" applyProtection="1"/>
    <xf numFmtId="14" fontId="0" fillId="0" borderId="4" xfId="0" applyNumberFormat="1" applyBorder="1" applyProtection="1"/>
    <xf numFmtId="1" fontId="0" fillId="0" borderId="4" xfId="0" applyNumberFormat="1" applyBorder="1" applyProtection="1"/>
    <xf numFmtId="1" fontId="0" fillId="0" borderId="4" xfId="0" applyNumberFormat="1" applyFill="1" applyBorder="1" applyProtection="1"/>
    <xf numFmtId="1" fontId="0" fillId="7" borderId="4" xfId="0" applyNumberFormat="1" applyFill="1" applyBorder="1" applyProtection="1"/>
    <xf numFmtId="1" fontId="0" fillId="7" borderId="4" xfId="0" applyNumberFormat="1" applyFill="1" applyBorder="1" applyAlignment="1" applyProtection="1">
      <alignment horizontal="center"/>
    </xf>
    <xf numFmtId="168" fontId="0" fillId="0" borderId="4" xfId="0" applyNumberFormat="1" applyBorder="1" applyProtection="1"/>
    <xf numFmtId="164" fontId="0" fillId="0" borderId="4" xfId="0" applyNumberFormat="1" applyBorder="1" applyProtection="1"/>
    <xf numFmtId="0" fontId="0" fillId="7" borderId="3" xfId="0" applyFont="1" applyFill="1" applyBorder="1" applyAlignment="1">
      <alignment horizontal="justify"/>
    </xf>
    <xf numFmtId="165" fontId="1" fillId="0" borderId="4" xfId="0" applyNumberFormat="1" applyFont="1" applyBorder="1" applyAlignment="1" applyProtection="1">
      <alignment horizontal="center"/>
    </xf>
    <xf numFmtId="167" fontId="2" fillId="0" borderId="0" xfId="0" applyNumberFormat="1" applyFont="1" applyFill="1" applyAlignment="1" applyProtection="1">
      <alignment horizontal="center"/>
    </xf>
    <xf numFmtId="168" fontId="0" fillId="10" borderId="4" xfId="0" applyNumberFormat="1" applyFill="1" applyBorder="1" applyProtection="1"/>
    <xf numFmtId="164" fontId="0" fillId="10" borderId="4" xfId="0" applyNumberFormat="1" applyFill="1" applyBorder="1" applyProtection="1"/>
    <xf numFmtId="0" fontId="8" fillId="4" borderId="4" xfId="0" applyNumberFormat="1" applyFont="1" applyFill="1" applyBorder="1" applyAlignment="1" applyProtection="1">
      <alignment horizontal="left" vertical="center" indent="2"/>
    </xf>
    <xf numFmtId="0" fontId="1" fillId="4" borderId="4" xfId="0" applyNumberFormat="1" applyFont="1" applyFill="1" applyBorder="1" applyAlignment="1" applyProtection="1">
      <alignment horizontal="left" vertical="center"/>
    </xf>
    <xf numFmtId="0" fontId="11" fillId="4" borderId="4" xfId="0" applyNumberFormat="1" applyFont="1" applyFill="1" applyBorder="1" applyAlignment="1" applyProtection="1">
      <alignment horizontal="left" vertical="center" indent="2"/>
    </xf>
    <xf numFmtId="0" fontId="0" fillId="5" borderId="4" xfId="0" applyNumberFormat="1" applyFill="1" applyBorder="1" applyAlignment="1" applyProtection="1">
      <alignment horizontal="center" vertical="center"/>
      <protection locked="0"/>
    </xf>
    <xf numFmtId="0" fontId="0" fillId="5" borderId="4" xfId="0" applyNumberFormat="1" applyFont="1" applyFill="1" applyBorder="1" applyAlignment="1" applyProtection="1">
      <alignment horizontal="justify" vertical="center" wrapText="1"/>
      <protection locked="0"/>
    </xf>
    <xf numFmtId="0" fontId="0" fillId="5" borderId="4" xfId="0" applyNumberFormat="1" applyFont="1" applyFill="1" applyBorder="1" applyAlignment="1">
      <alignment horizontal="center"/>
    </xf>
    <xf numFmtId="0" fontId="10" fillId="4" borderId="4" xfId="0" applyNumberFormat="1" applyFont="1" applyFill="1" applyBorder="1" applyAlignment="1" applyProtection="1">
      <alignment horizontal="left" vertical="center" indent="2"/>
    </xf>
    <xf numFmtId="0" fontId="8" fillId="4" borderId="4" xfId="0" applyNumberFormat="1" applyFont="1" applyFill="1" applyBorder="1" applyAlignment="1">
      <alignment horizontal="left" indent="2"/>
    </xf>
    <xf numFmtId="0" fontId="0" fillId="5" borderId="4" xfId="0" applyNumberFormat="1" applyFont="1" applyFill="1" applyBorder="1" applyAlignment="1" applyProtection="1">
      <alignment horizontal="center" vertical="center"/>
    </xf>
    <xf numFmtId="0" fontId="3" fillId="3" borderId="0" xfId="0" applyNumberFormat="1" applyFont="1" applyFill="1" applyBorder="1" applyAlignment="1" applyProtection="1">
      <alignment horizontal="center" vertical="center"/>
    </xf>
    <xf numFmtId="0" fontId="5" fillId="5" borderId="5" xfId="0" applyNumberFormat="1" applyFont="1" applyFill="1" applyBorder="1" applyAlignment="1" applyProtection="1">
      <alignment horizontal="center" vertical="center"/>
      <protection locked="0"/>
    </xf>
    <xf numFmtId="164" fontId="6" fillId="6" borderId="0" xfId="0" applyNumberFormat="1" applyFont="1" applyFill="1" applyProtection="1"/>
    <xf numFmtId="0" fontId="1" fillId="7" borderId="4" xfId="0" applyNumberFormat="1" applyFont="1" applyFill="1" applyBorder="1" applyAlignment="1" applyProtection="1">
      <alignment horizontal="right" vertical="center"/>
    </xf>
    <xf numFmtId="0" fontId="6" fillId="4" borderId="4" xfId="0" applyNumberFormat="1" applyFont="1" applyFill="1" applyBorder="1" applyAlignment="1" applyProtection="1">
      <alignment horizontal="left" vertical="center" indent="2"/>
    </xf>
  </cellXfs>
  <cellStyles count="1">
    <cellStyle name="Normale"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8EEB1B"/>
      <rgbColor rgb="00FF00FF"/>
      <rgbColor rgb="0000FFFF"/>
      <rgbColor rgb="00800000"/>
      <rgbColor rgb="00008000"/>
      <rgbColor rgb="00000080"/>
      <rgbColor rgb="00808000"/>
      <rgbColor rgb="00800080"/>
      <rgbColor rgb="00008080"/>
      <rgbColor rgb="00CCCCCC"/>
      <rgbColor rgb="00808080"/>
      <rgbColor rgb="00729FCF"/>
      <rgbColor rgb="00993366"/>
      <rgbColor rgb="00F6F9D4"/>
      <rgbColor rgb="00EEEEEE"/>
      <rgbColor rgb="00660066"/>
      <rgbColor rgb="00FF8080"/>
      <rgbColor rgb="000070C0"/>
      <rgbColor rgb="00DDDDDD"/>
      <rgbColor rgb="00000080"/>
      <rgbColor rgb="00FF00FF"/>
      <rgbColor rgb="00FFFF00"/>
      <rgbColor rgb="0000FFFF"/>
      <rgbColor rgb="00800080"/>
      <rgbColor rgb="00800000"/>
      <rgbColor rgb="00008080"/>
      <rgbColor rgb="000000FF"/>
      <rgbColor rgb="0000CCFF"/>
      <rgbColor rgb="00CCFFFF"/>
      <rgbColor rgb="00CCFFCC"/>
      <rgbColor rgb="00E8F2A1"/>
      <rgbColor rgb="00B3B3B3"/>
      <rgbColor rgb="00FF99CC"/>
      <rgbColor rgb="00CC99FF"/>
      <rgbColor rgb="00FFCC99"/>
      <rgbColor rgb="003366FF"/>
      <rgbColor rgb="0033CCCC"/>
      <rgbColor rgb="0081D41A"/>
      <rgbColor rgb="00FFCC00"/>
      <rgbColor rgb="00FF9900"/>
      <rgbColor rgb="00FF420E"/>
      <rgbColor rgb="00666666"/>
      <rgbColor rgb="00B2B2B2"/>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256493476797127"/>
          <c:y val="0.13211859797502087"/>
          <c:w val="0.82997176550382001"/>
          <c:h val="0.67198252418329585"/>
        </c:manualLayout>
      </c:layout>
      <c:barChart>
        <c:barDir val="col"/>
        <c:grouping val="clustered"/>
        <c:varyColors val="0"/>
        <c:ser>
          <c:idx val="0"/>
          <c:order val="0"/>
          <c:tx>
            <c:strRef>
              <c:f>Esempio!$AD$54</c:f>
              <c:strCache>
                <c:ptCount val="1"/>
                <c:pt idx="0">
                  <c:v>Presenza giornaliera</c:v>
                </c:pt>
              </c:strCache>
            </c:strRef>
          </c:tx>
          <c:spPr>
            <a:solidFill>
              <a:srgbClr val="FF420E"/>
            </a:solidFill>
            <a:ln w="25400">
              <a:noFill/>
            </a:ln>
          </c:spPr>
          <c:invertIfNegative val="0"/>
          <c:cat>
            <c:numRef>
              <c:f>Esempio!$J$56:$J$421</c:f>
              <c:numCache>
                <c:formatCode>m/d/yyyy</c:formatCode>
                <c:ptCount val="366"/>
                <c:pt idx="0">
                  <c:v>45292</c:v>
                </c:pt>
                <c:pt idx="1">
                  <c:v>45293</c:v>
                </c:pt>
                <c:pt idx="2">
                  <c:v>45294</c:v>
                </c:pt>
                <c:pt idx="3">
                  <c:v>45295</c:v>
                </c:pt>
                <c:pt idx="4">
                  <c:v>45296</c:v>
                </c:pt>
                <c:pt idx="5">
                  <c:v>45297</c:v>
                </c:pt>
                <c:pt idx="6">
                  <c:v>45298</c:v>
                </c:pt>
                <c:pt idx="7">
                  <c:v>45299</c:v>
                </c:pt>
                <c:pt idx="8">
                  <c:v>45300</c:v>
                </c:pt>
                <c:pt idx="9">
                  <c:v>45301</c:v>
                </c:pt>
                <c:pt idx="10">
                  <c:v>45302</c:v>
                </c:pt>
                <c:pt idx="11">
                  <c:v>45303</c:v>
                </c:pt>
                <c:pt idx="12">
                  <c:v>45304</c:v>
                </c:pt>
                <c:pt idx="13">
                  <c:v>45305</c:v>
                </c:pt>
                <c:pt idx="14">
                  <c:v>45306</c:v>
                </c:pt>
                <c:pt idx="15">
                  <c:v>45307</c:v>
                </c:pt>
                <c:pt idx="16">
                  <c:v>45308</c:v>
                </c:pt>
                <c:pt idx="17">
                  <c:v>45309</c:v>
                </c:pt>
                <c:pt idx="18">
                  <c:v>45310</c:v>
                </c:pt>
                <c:pt idx="19">
                  <c:v>45311</c:v>
                </c:pt>
                <c:pt idx="20">
                  <c:v>45312</c:v>
                </c:pt>
                <c:pt idx="21">
                  <c:v>45313</c:v>
                </c:pt>
                <c:pt idx="22">
                  <c:v>45314</c:v>
                </c:pt>
                <c:pt idx="23">
                  <c:v>45315</c:v>
                </c:pt>
                <c:pt idx="24">
                  <c:v>45316</c:v>
                </c:pt>
                <c:pt idx="25">
                  <c:v>45317</c:v>
                </c:pt>
                <c:pt idx="26">
                  <c:v>45318</c:v>
                </c:pt>
                <c:pt idx="27">
                  <c:v>45319</c:v>
                </c:pt>
                <c:pt idx="28">
                  <c:v>45320</c:v>
                </c:pt>
                <c:pt idx="29">
                  <c:v>45321</c:v>
                </c:pt>
                <c:pt idx="30">
                  <c:v>45322</c:v>
                </c:pt>
                <c:pt idx="31">
                  <c:v>45323</c:v>
                </c:pt>
                <c:pt idx="32">
                  <c:v>45324</c:v>
                </c:pt>
                <c:pt idx="33">
                  <c:v>45325</c:v>
                </c:pt>
                <c:pt idx="34">
                  <c:v>45326</c:v>
                </c:pt>
                <c:pt idx="35">
                  <c:v>45327</c:v>
                </c:pt>
                <c:pt idx="36">
                  <c:v>45328</c:v>
                </c:pt>
                <c:pt idx="37">
                  <c:v>45329</c:v>
                </c:pt>
                <c:pt idx="38">
                  <c:v>45330</c:v>
                </c:pt>
                <c:pt idx="39">
                  <c:v>45331</c:v>
                </c:pt>
                <c:pt idx="40">
                  <c:v>45332</c:v>
                </c:pt>
                <c:pt idx="41">
                  <c:v>45333</c:v>
                </c:pt>
                <c:pt idx="42">
                  <c:v>45334</c:v>
                </c:pt>
                <c:pt idx="43">
                  <c:v>45335</c:v>
                </c:pt>
                <c:pt idx="44">
                  <c:v>45336</c:v>
                </c:pt>
                <c:pt idx="45">
                  <c:v>45337</c:v>
                </c:pt>
                <c:pt idx="46">
                  <c:v>45338</c:v>
                </c:pt>
                <c:pt idx="47">
                  <c:v>45339</c:v>
                </c:pt>
                <c:pt idx="48">
                  <c:v>45340</c:v>
                </c:pt>
                <c:pt idx="49">
                  <c:v>45341</c:v>
                </c:pt>
                <c:pt idx="50">
                  <c:v>45342</c:v>
                </c:pt>
                <c:pt idx="51">
                  <c:v>45343</c:v>
                </c:pt>
                <c:pt idx="52">
                  <c:v>45344</c:v>
                </c:pt>
                <c:pt idx="53">
                  <c:v>45345</c:v>
                </c:pt>
                <c:pt idx="54">
                  <c:v>45346</c:v>
                </c:pt>
                <c:pt idx="55">
                  <c:v>45347</c:v>
                </c:pt>
                <c:pt idx="56">
                  <c:v>45348</c:v>
                </c:pt>
                <c:pt idx="57">
                  <c:v>45349</c:v>
                </c:pt>
                <c:pt idx="58">
                  <c:v>45350</c:v>
                </c:pt>
                <c:pt idx="59">
                  <c:v>45351</c:v>
                </c:pt>
                <c:pt idx="60">
                  <c:v>45352</c:v>
                </c:pt>
                <c:pt idx="61">
                  <c:v>45353</c:v>
                </c:pt>
                <c:pt idx="62">
                  <c:v>45354</c:v>
                </c:pt>
                <c:pt idx="63">
                  <c:v>45355</c:v>
                </c:pt>
                <c:pt idx="64">
                  <c:v>45356</c:v>
                </c:pt>
                <c:pt idx="65">
                  <c:v>45357</c:v>
                </c:pt>
                <c:pt idx="66">
                  <c:v>45358</c:v>
                </c:pt>
                <c:pt idx="67">
                  <c:v>45359</c:v>
                </c:pt>
                <c:pt idx="68">
                  <c:v>45360</c:v>
                </c:pt>
                <c:pt idx="69">
                  <c:v>45361</c:v>
                </c:pt>
                <c:pt idx="70">
                  <c:v>45362</c:v>
                </c:pt>
                <c:pt idx="71">
                  <c:v>45363</c:v>
                </c:pt>
                <c:pt idx="72">
                  <c:v>45364</c:v>
                </c:pt>
                <c:pt idx="73">
                  <c:v>45365</c:v>
                </c:pt>
                <c:pt idx="74">
                  <c:v>45366</c:v>
                </c:pt>
                <c:pt idx="75">
                  <c:v>45367</c:v>
                </c:pt>
                <c:pt idx="76">
                  <c:v>45368</c:v>
                </c:pt>
                <c:pt idx="77">
                  <c:v>45369</c:v>
                </c:pt>
                <c:pt idx="78">
                  <c:v>45370</c:v>
                </c:pt>
                <c:pt idx="79">
                  <c:v>45371</c:v>
                </c:pt>
                <c:pt idx="80">
                  <c:v>45372</c:v>
                </c:pt>
                <c:pt idx="81">
                  <c:v>45373</c:v>
                </c:pt>
                <c:pt idx="82">
                  <c:v>45374</c:v>
                </c:pt>
                <c:pt idx="83">
                  <c:v>45375</c:v>
                </c:pt>
                <c:pt idx="84">
                  <c:v>45376</c:v>
                </c:pt>
                <c:pt idx="85">
                  <c:v>45377</c:v>
                </c:pt>
                <c:pt idx="86">
                  <c:v>45378</c:v>
                </c:pt>
                <c:pt idx="87">
                  <c:v>45379</c:v>
                </c:pt>
                <c:pt idx="88">
                  <c:v>45380</c:v>
                </c:pt>
                <c:pt idx="89">
                  <c:v>45381</c:v>
                </c:pt>
                <c:pt idx="90">
                  <c:v>45382</c:v>
                </c:pt>
                <c:pt idx="91">
                  <c:v>45383</c:v>
                </c:pt>
                <c:pt idx="92">
                  <c:v>45384</c:v>
                </c:pt>
                <c:pt idx="93">
                  <c:v>45385</c:v>
                </c:pt>
                <c:pt idx="94">
                  <c:v>45386</c:v>
                </c:pt>
                <c:pt idx="95">
                  <c:v>45387</c:v>
                </c:pt>
                <c:pt idx="96">
                  <c:v>45388</c:v>
                </c:pt>
                <c:pt idx="97">
                  <c:v>45389</c:v>
                </c:pt>
                <c:pt idx="98">
                  <c:v>45390</c:v>
                </c:pt>
                <c:pt idx="99">
                  <c:v>45391</c:v>
                </c:pt>
                <c:pt idx="100">
                  <c:v>45392</c:v>
                </c:pt>
                <c:pt idx="101">
                  <c:v>45393</c:v>
                </c:pt>
                <c:pt idx="102">
                  <c:v>45394</c:v>
                </c:pt>
                <c:pt idx="103">
                  <c:v>45395</c:v>
                </c:pt>
                <c:pt idx="104">
                  <c:v>45396</c:v>
                </c:pt>
                <c:pt idx="105">
                  <c:v>45397</c:v>
                </c:pt>
                <c:pt idx="106">
                  <c:v>45398</c:v>
                </c:pt>
                <c:pt idx="107">
                  <c:v>45399</c:v>
                </c:pt>
                <c:pt idx="108">
                  <c:v>45400</c:v>
                </c:pt>
                <c:pt idx="109">
                  <c:v>45401</c:v>
                </c:pt>
                <c:pt idx="110">
                  <c:v>45402</c:v>
                </c:pt>
                <c:pt idx="111">
                  <c:v>45403</c:v>
                </c:pt>
                <c:pt idx="112">
                  <c:v>45404</c:v>
                </c:pt>
                <c:pt idx="113">
                  <c:v>45405</c:v>
                </c:pt>
                <c:pt idx="114">
                  <c:v>45406</c:v>
                </c:pt>
                <c:pt idx="115">
                  <c:v>45407</c:v>
                </c:pt>
                <c:pt idx="116">
                  <c:v>45408</c:v>
                </c:pt>
                <c:pt idx="117">
                  <c:v>45409</c:v>
                </c:pt>
                <c:pt idx="118">
                  <c:v>45410</c:v>
                </c:pt>
                <c:pt idx="119">
                  <c:v>45411</c:v>
                </c:pt>
                <c:pt idx="120">
                  <c:v>45412</c:v>
                </c:pt>
                <c:pt idx="121">
                  <c:v>45413</c:v>
                </c:pt>
                <c:pt idx="122">
                  <c:v>45414</c:v>
                </c:pt>
                <c:pt idx="123">
                  <c:v>45415</c:v>
                </c:pt>
                <c:pt idx="124">
                  <c:v>45416</c:v>
                </c:pt>
                <c:pt idx="125">
                  <c:v>45417</c:v>
                </c:pt>
                <c:pt idx="126">
                  <c:v>45418</c:v>
                </c:pt>
                <c:pt idx="127">
                  <c:v>45419</c:v>
                </c:pt>
                <c:pt idx="128">
                  <c:v>45420</c:v>
                </c:pt>
                <c:pt idx="129">
                  <c:v>45421</c:v>
                </c:pt>
                <c:pt idx="130">
                  <c:v>45422</c:v>
                </c:pt>
                <c:pt idx="131">
                  <c:v>45423</c:v>
                </c:pt>
                <c:pt idx="132">
                  <c:v>45424</c:v>
                </c:pt>
                <c:pt idx="133">
                  <c:v>45425</c:v>
                </c:pt>
                <c:pt idx="134">
                  <c:v>45426</c:v>
                </c:pt>
                <c:pt idx="135">
                  <c:v>45427</c:v>
                </c:pt>
                <c:pt idx="136">
                  <c:v>45428</c:v>
                </c:pt>
                <c:pt idx="137">
                  <c:v>45429</c:v>
                </c:pt>
                <c:pt idx="138">
                  <c:v>45430</c:v>
                </c:pt>
                <c:pt idx="139">
                  <c:v>45431</c:v>
                </c:pt>
                <c:pt idx="140">
                  <c:v>45432</c:v>
                </c:pt>
                <c:pt idx="141">
                  <c:v>45433</c:v>
                </c:pt>
                <c:pt idx="142">
                  <c:v>45434</c:v>
                </c:pt>
                <c:pt idx="143">
                  <c:v>45435</c:v>
                </c:pt>
                <c:pt idx="144">
                  <c:v>45436</c:v>
                </c:pt>
                <c:pt idx="145">
                  <c:v>45437</c:v>
                </c:pt>
                <c:pt idx="146">
                  <c:v>45438</c:v>
                </c:pt>
                <c:pt idx="147">
                  <c:v>45439</c:v>
                </c:pt>
                <c:pt idx="148">
                  <c:v>45440</c:v>
                </c:pt>
                <c:pt idx="149">
                  <c:v>45441</c:v>
                </c:pt>
                <c:pt idx="150">
                  <c:v>45442</c:v>
                </c:pt>
                <c:pt idx="151">
                  <c:v>45443</c:v>
                </c:pt>
                <c:pt idx="152">
                  <c:v>45444</c:v>
                </c:pt>
                <c:pt idx="153">
                  <c:v>45445</c:v>
                </c:pt>
                <c:pt idx="154">
                  <c:v>45446</c:v>
                </c:pt>
                <c:pt idx="155">
                  <c:v>45447</c:v>
                </c:pt>
                <c:pt idx="156">
                  <c:v>45448</c:v>
                </c:pt>
                <c:pt idx="157">
                  <c:v>45449</c:v>
                </c:pt>
                <c:pt idx="158">
                  <c:v>45450</c:v>
                </c:pt>
                <c:pt idx="159">
                  <c:v>45451</c:v>
                </c:pt>
                <c:pt idx="160">
                  <c:v>45452</c:v>
                </c:pt>
                <c:pt idx="161">
                  <c:v>45453</c:v>
                </c:pt>
                <c:pt idx="162">
                  <c:v>45454</c:v>
                </c:pt>
                <c:pt idx="163">
                  <c:v>45455</c:v>
                </c:pt>
                <c:pt idx="164">
                  <c:v>45456</c:v>
                </c:pt>
                <c:pt idx="165">
                  <c:v>45457</c:v>
                </c:pt>
                <c:pt idx="166">
                  <c:v>45458</c:v>
                </c:pt>
                <c:pt idx="167">
                  <c:v>45459</c:v>
                </c:pt>
                <c:pt idx="168">
                  <c:v>45460</c:v>
                </c:pt>
                <c:pt idx="169">
                  <c:v>45461</c:v>
                </c:pt>
                <c:pt idx="170">
                  <c:v>45462</c:v>
                </c:pt>
                <c:pt idx="171">
                  <c:v>45463</c:v>
                </c:pt>
                <c:pt idx="172">
                  <c:v>45464</c:v>
                </c:pt>
                <c:pt idx="173">
                  <c:v>45465</c:v>
                </c:pt>
                <c:pt idx="174">
                  <c:v>45466</c:v>
                </c:pt>
                <c:pt idx="175">
                  <c:v>45467</c:v>
                </c:pt>
                <c:pt idx="176">
                  <c:v>45468</c:v>
                </c:pt>
                <c:pt idx="177">
                  <c:v>45469</c:v>
                </c:pt>
                <c:pt idx="178">
                  <c:v>45470</c:v>
                </c:pt>
                <c:pt idx="179">
                  <c:v>45471</c:v>
                </c:pt>
                <c:pt idx="180">
                  <c:v>45472</c:v>
                </c:pt>
                <c:pt idx="181">
                  <c:v>45473</c:v>
                </c:pt>
                <c:pt idx="182">
                  <c:v>45474</c:v>
                </c:pt>
                <c:pt idx="183">
                  <c:v>45475</c:v>
                </c:pt>
                <c:pt idx="184">
                  <c:v>45476</c:v>
                </c:pt>
                <c:pt idx="185">
                  <c:v>45477</c:v>
                </c:pt>
                <c:pt idx="186">
                  <c:v>45478</c:v>
                </c:pt>
                <c:pt idx="187">
                  <c:v>45479</c:v>
                </c:pt>
                <c:pt idx="188">
                  <c:v>45480</c:v>
                </c:pt>
                <c:pt idx="189">
                  <c:v>45481</c:v>
                </c:pt>
                <c:pt idx="190">
                  <c:v>45482</c:v>
                </c:pt>
                <c:pt idx="191">
                  <c:v>45483</c:v>
                </c:pt>
                <c:pt idx="192">
                  <c:v>45484</c:v>
                </c:pt>
                <c:pt idx="193">
                  <c:v>45485</c:v>
                </c:pt>
                <c:pt idx="194">
                  <c:v>45486</c:v>
                </c:pt>
                <c:pt idx="195">
                  <c:v>45487</c:v>
                </c:pt>
                <c:pt idx="196">
                  <c:v>45488</c:v>
                </c:pt>
                <c:pt idx="197">
                  <c:v>45489</c:v>
                </c:pt>
                <c:pt idx="198">
                  <c:v>45490</c:v>
                </c:pt>
                <c:pt idx="199">
                  <c:v>45491</c:v>
                </c:pt>
                <c:pt idx="200">
                  <c:v>45492</c:v>
                </c:pt>
                <c:pt idx="201">
                  <c:v>45493</c:v>
                </c:pt>
                <c:pt idx="202">
                  <c:v>45494</c:v>
                </c:pt>
                <c:pt idx="203">
                  <c:v>45495</c:v>
                </c:pt>
                <c:pt idx="204">
                  <c:v>45496</c:v>
                </c:pt>
                <c:pt idx="205">
                  <c:v>45497</c:v>
                </c:pt>
                <c:pt idx="206">
                  <c:v>45498</c:v>
                </c:pt>
                <c:pt idx="207">
                  <c:v>45499</c:v>
                </c:pt>
                <c:pt idx="208">
                  <c:v>45500</c:v>
                </c:pt>
                <c:pt idx="209">
                  <c:v>45501</c:v>
                </c:pt>
                <c:pt idx="210">
                  <c:v>45502</c:v>
                </c:pt>
                <c:pt idx="211">
                  <c:v>45503</c:v>
                </c:pt>
                <c:pt idx="212">
                  <c:v>45504</c:v>
                </c:pt>
                <c:pt idx="213">
                  <c:v>45505</c:v>
                </c:pt>
                <c:pt idx="214">
                  <c:v>45506</c:v>
                </c:pt>
                <c:pt idx="215">
                  <c:v>45507</c:v>
                </c:pt>
                <c:pt idx="216">
                  <c:v>45508</c:v>
                </c:pt>
                <c:pt idx="217">
                  <c:v>45509</c:v>
                </c:pt>
                <c:pt idx="218">
                  <c:v>45510</c:v>
                </c:pt>
                <c:pt idx="219">
                  <c:v>45511</c:v>
                </c:pt>
                <c:pt idx="220">
                  <c:v>45512</c:v>
                </c:pt>
                <c:pt idx="221">
                  <c:v>45513</c:v>
                </c:pt>
                <c:pt idx="222">
                  <c:v>45514</c:v>
                </c:pt>
                <c:pt idx="223">
                  <c:v>45515</c:v>
                </c:pt>
                <c:pt idx="224">
                  <c:v>45516</c:v>
                </c:pt>
                <c:pt idx="225">
                  <c:v>45517</c:v>
                </c:pt>
                <c:pt idx="226">
                  <c:v>45518</c:v>
                </c:pt>
                <c:pt idx="227">
                  <c:v>45519</c:v>
                </c:pt>
                <c:pt idx="228">
                  <c:v>45520</c:v>
                </c:pt>
                <c:pt idx="229">
                  <c:v>45521</c:v>
                </c:pt>
                <c:pt idx="230">
                  <c:v>45522</c:v>
                </c:pt>
                <c:pt idx="231">
                  <c:v>45523</c:v>
                </c:pt>
                <c:pt idx="232">
                  <c:v>45524</c:v>
                </c:pt>
                <c:pt idx="233">
                  <c:v>45525</c:v>
                </c:pt>
                <c:pt idx="234">
                  <c:v>45526</c:v>
                </c:pt>
                <c:pt idx="235">
                  <c:v>45527</c:v>
                </c:pt>
                <c:pt idx="236">
                  <c:v>45528</c:v>
                </c:pt>
                <c:pt idx="237">
                  <c:v>45529</c:v>
                </c:pt>
                <c:pt idx="238">
                  <c:v>45530</c:v>
                </c:pt>
                <c:pt idx="239">
                  <c:v>45531</c:v>
                </c:pt>
                <c:pt idx="240">
                  <c:v>45532</c:v>
                </c:pt>
                <c:pt idx="241">
                  <c:v>45533</c:v>
                </c:pt>
                <c:pt idx="242">
                  <c:v>45534</c:v>
                </c:pt>
                <c:pt idx="243">
                  <c:v>45535</c:v>
                </c:pt>
                <c:pt idx="244">
                  <c:v>45536</c:v>
                </c:pt>
                <c:pt idx="245">
                  <c:v>45537</c:v>
                </c:pt>
                <c:pt idx="246">
                  <c:v>45538</c:v>
                </c:pt>
                <c:pt idx="247">
                  <c:v>45539</c:v>
                </c:pt>
                <c:pt idx="248">
                  <c:v>45540</c:v>
                </c:pt>
                <c:pt idx="249">
                  <c:v>45541</c:v>
                </c:pt>
                <c:pt idx="250">
                  <c:v>45542</c:v>
                </c:pt>
                <c:pt idx="251">
                  <c:v>45543</c:v>
                </c:pt>
                <c:pt idx="252">
                  <c:v>45544</c:v>
                </c:pt>
                <c:pt idx="253">
                  <c:v>45545</c:v>
                </c:pt>
                <c:pt idx="254">
                  <c:v>45546</c:v>
                </c:pt>
                <c:pt idx="255">
                  <c:v>45547</c:v>
                </c:pt>
                <c:pt idx="256">
                  <c:v>45548</c:v>
                </c:pt>
                <c:pt idx="257">
                  <c:v>45549</c:v>
                </c:pt>
                <c:pt idx="258">
                  <c:v>45550</c:v>
                </c:pt>
                <c:pt idx="259">
                  <c:v>45551</c:v>
                </c:pt>
                <c:pt idx="260">
                  <c:v>45552</c:v>
                </c:pt>
                <c:pt idx="261">
                  <c:v>45553</c:v>
                </c:pt>
                <c:pt idx="262">
                  <c:v>45554</c:v>
                </c:pt>
                <c:pt idx="263">
                  <c:v>45555</c:v>
                </c:pt>
                <c:pt idx="264">
                  <c:v>45556</c:v>
                </c:pt>
                <c:pt idx="265">
                  <c:v>45557</c:v>
                </c:pt>
                <c:pt idx="266">
                  <c:v>45558</c:v>
                </c:pt>
                <c:pt idx="267">
                  <c:v>45559</c:v>
                </c:pt>
                <c:pt idx="268">
                  <c:v>45560</c:v>
                </c:pt>
                <c:pt idx="269">
                  <c:v>45561</c:v>
                </c:pt>
                <c:pt idx="270">
                  <c:v>45562</c:v>
                </c:pt>
                <c:pt idx="271">
                  <c:v>45563</c:v>
                </c:pt>
                <c:pt idx="272">
                  <c:v>45564</c:v>
                </c:pt>
                <c:pt idx="273">
                  <c:v>45565</c:v>
                </c:pt>
                <c:pt idx="274">
                  <c:v>45566</c:v>
                </c:pt>
                <c:pt idx="275">
                  <c:v>45567</c:v>
                </c:pt>
                <c:pt idx="276">
                  <c:v>45568</c:v>
                </c:pt>
                <c:pt idx="277">
                  <c:v>45569</c:v>
                </c:pt>
                <c:pt idx="278">
                  <c:v>45570</c:v>
                </c:pt>
                <c:pt idx="279">
                  <c:v>45571</c:v>
                </c:pt>
                <c:pt idx="280">
                  <c:v>45572</c:v>
                </c:pt>
                <c:pt idx="281">
                  <c:v>45573</c:v>
                </c:pt>
                <c:pt idx="282">
                  <c:v>45574</c:v>
                </c:pt>
                <c:pt idx="283">
                  <c:v>45575</c:v>
                </c:pt>
                <c:pt idx="284">
                  <c:v>45576</c:v>
                </c:pt>
                <c:pt idx="285">
                  <c:v>45577</c:v>
                </c:pt>
                <c:pt idx="286">
                  <c:v>45578</c:v>
                </c:pt>
                <c:pt idx="287">
                  <c:v>45579</c:v>
                </c:pt>
                <c:pt idx="288">
                  <c:v>45580</c:v>
                </c:pt>
                <c:pt idx="289">
                  <c:v>45581</c:v>
                </c:pt>
                <c:pt idx="290">
                  <c:v>45582</c:v>
                </c:pt>
                <c:pt idx="291">
                  <c:v>45583</c:v>
                </c:pt>
                <c:pt idx="292">
                  <c:v>45584</c:v>
                </c:pt>
                <c:pt idx="293">
                  <c:v>45585</c:v>
                </c:pt>
                <c:pt idx="294">
                  <c:v>45586</c:v>
                </c:pt>
                <c:pt idx="295">
                  <c:v>45587</c:v>
                </c:pt>
                <c:pt idx="296">
                  <c:v>45588</c:v>
                </c:pt>
                <c:pt idx="297">
                  <c:v>45589</c:v>
                </c:pt>
                <c:pt idx="298">
                  <c:v>45590</c:v>
                </c:pt>
                <c:pt idx="299">
                  <c:v>45591</c:v>
                </c:pt>
                <c:pt idx="300">
                  <c:v>45592</c:v>
                </c:pt>
                <c:pt idx="301">
                  <c:v>45593</c:v>
                </c:pt>
                <c:pt idx="302">
                  <c:v>45594</c:v>
                </c:pt>
                <c:pt idx="303">
                  <c:v>45595</c:v>
                </c:pt>
                <c:pt idx="304">
                  <c:v>45596</c:v>
                </c:pt>
                <c:pt idx="305">
                  <c:v>45597</c:v>
                </c:pt>
                <c:pt idx="306">
                  <c:v>45598</c:v>
                </c:pt>
                <c:pt idx="307">
                  <c:v>45599</c:v>
                </c:pt>
                <c:pt idx="308">
                  <c:v>45600</c:v>
                </c:pt>
                <c:pt idx="309">
                  <c:v>45601</c:v>
                </c:pt>
                <c:pt idx="310">
                  <c:v>45602</c:v>
                </c:pt>
                <c:pt idx="311">
                  <c:v>45603</c:v>
                </c:pt>
                <c:pt idx="312">
                  <c:v>45604</c:v>
                </c:pt>
                <c:pt idx="313">
                  <c:v>45605</c:v>
                </c:pt>
                <c:pt idx="314">
                  <c:v>45606</c:v>
                </c:pt>
                <c:pt idx="315">
                  <c:v>45607</c:v>
                </c:pt>
                <c:pt idx="316">
                  <c:v>45608</c:v>
                </c:pt>
                <c:pt idx="317">
                  <c:v>45609</c:v>
                </c:pt>
                <c:pt idx="318">
                  <c:v>45610</c:v>
                </c:pt>
                <c:pt idx="319">
                  <c:v>45611</c:v>
                </c:pt>
                <c:pt idx="320">
                  <c:v>45612</c:v>
                </c:pt>
                <c:pt idx="321">
                  <c:v>45613</c:v>
                </c:pt>
                <c:pt idx="322">
                  <c:v>45614</c:v>
                </c:pt>
                <c:pt idx="323">
                  <c:v>45615</c:v>
                </c:pt>
                <c:pt idx="324">
                  <c:v>45616</c:v>
                </c:pt>
                <c:pt idx="325">
                  <c:v>45617</c:v>
                </c:pt>
                <c:pt idx="326">
                  <c:v>45618</c:v>
                </c:pt>
                <c:pt idx="327">
                  <c:v>45619</c:v>
                </c:pt>
                <c:pt idx="328">
                  <c:v>45620</c:v>
                </c:pt>
                <c:pt idx="329">
                  <c:v>45621</c:v>
                </c:pt>
                <c:pt idx="330">
                  <c:v>45622</c:v>
                </c:pt>
                <c:pt idx="331">
                  <c:v>45623</c:v>
                </c:pt>
                <c:pt idx="332">
                  <c:v>45624</c:v>
                </c:pt>
                <c:pt idx="333">
                  <c:v>45625</c:v>
                </c:pt>
                <c:pt idx="334">
                  <c:v>45626</c:v>
                </c:pt>
                <c:pt idx="335">
                  <c:v>45627</c:v>
                </c:pt>
                <c:pt idx="336">
                  <c:v>45628</c:v>
                </c:pt>
                <c:pt idx="337">
                  <c:v>45629</c:v>
                </c:pt>
                <c:pt idx="338">
                  <c:v>45630</c:v>
                </c:pt>
                <c:pt idx="339">
                  <c:v>45631</c:v>
                </c:pt>
                <c:pt idx="340">
                  <c:v>45632</c:v>
                </c:pt>
                <c:pt idx="341">
                  <c:v>45633</c:v>
                </c:pt>
                <c:pt idx="342">
                  <c:v>45634</c:v>
                </c:pt>
                <c:pt idx="343">
                  <c:v>45635</c:v>
                </c:pt>
                <c:pt idx="344">
                  <c:v>45636</c:v>
                </c:pt>
                <c:pt idx="345">
                  <c:v>45637</c:v>
                </c:pt>
                <c:pt idx="346">
                  <c:v>45638</c:v>
                </c:pt>
                <c:pt idx="347">
                  <c:v>45639</c:v>
                </c:pt>
                <c:pt idx="348">
                  <c:v>45640</c:v>
                </c:pt>
                <c:pt idx="349">
                  <c:v>45641</c:v>
                </c:pt>
                <c:pt idx="350">
                  <c:v>45642</c:v>
                </c:pt>
                <c:pt idx="351">
                  <c:v>45643</c:v>
                </c:pt>
                <c:pt idx="352">
                  <c:v>45644</c:v>
                </c:pt>
                <c:pt idx="353">
                  <c:v>45645</c:v>
                </c:pt>
                <c:pt idx="354">
                  <c:v>45646</c:v>
                </c:pt>
                <c:pt idx="355">
                  <c:v>45647</c:v>
                </c:pt>
                <c:pt idx="356">
                  <c:v>45648</c:v>
                </c:pt>
                <c:pt idx="357">
                  <c:v>45649</c:v>
                </c:pt>
                <c:pt idx="358">
                  <c:v>45650</c:v>
                </c:pt>
                <c:pt idx="359">
                  <c:v>45651</c:v>
                </c:pt>
                <c:pt idx="360">
                  <c:v>45652</c:v>
                </c:pt>
                <c:pt idx="361">
                  <c:v>45653</c:v>
                </c:pt>
                <c:pt idx="362">
                  <c:v>45654</c:v>
                </c:pt>
                <c:pt idx="363">
                  <c:v>45655</c:v>
                </c:pt>
                <c:pt idx="364">
                  <c:v>45656</c:v>
                </c:pt>
                <c:pt idx="365">
                  <c:v>45657</c:v>
                </c:pt>
              </c:numCache>
            </c:numRef>
          </c:cat>
          <c:val>
            <c:numRef>
              <c:f>Esempio!$AD$56:$AD$421</c:f>
              <c:numCache>
                <c:formatCode>0</c:formatCode>
                <c:ptCount val="366"/>
                <c:pt idx="0">
                  <c:v>38951.724137931036</c:v>
                </c:pt>
                <c:pt idx="1">
                  <c:v>38903.448275862072</c:v>
                </c:pt>
                <c:pt idx="2">
                  <c:v>38855.172413793101</c:v>
                </c:pt>
                <c:pt idx="3">
                  <c:v>38806.896551724138</c:v>
                </c:pt>
                <c:pt idx="4">
                  <c:v>38758.620689655174</c:v>
                </c:pt>
                <c:pt idx="5">
                  <c:v>38710.34482758621</c:v>
                </c:pt>
                <c:pt idx="6">
                  <c:v>38662.068965517239</c:v>
                </c:pt>
                <c:pt idx="7">
                  <c:v>38613.793103448275</c:v>
                </c:pt>
                <c:pt idx="8">
                  <c:v>38565.517241379312</c:v>
                </c:pt>
                <c:pt idx="9">
                  <c:v>38517.241379310348</c:v>
                </c:pt>
                <c:pt idx="10">
                  <c:v>38468.965517241377</c:v>
                </c:pt>
                <c:pt idx="11">
                  <c:v>38420.689655172413</c:v>
                </c:pt>
                <c:pt idx="12">
                  <c:v>38372.413793103449</c:v>
                </c:pt>
                <c:pt idx="13">
                  <c:v>38324.137931034486</c:v>
                </c:pt>
                <c:pt idx="14">
                  <c:v>33275.862068965514</c:v>
                </c:pt>
                <c:pt idx="15">
                  <c:v>21227.586206896551</c:v>
                </c:pt>
                <c:pt idx="16">
                  <c:v>14929.310344827587</c:v>
                </c:pt>
                <c:pt idx="17">
                  <c:v>14881.034482758621</c:v>
                </c:pt>
                <c:pt idx="18">
                  <c:v>14832.758620689656</c:v>
                </c:pt>
                <c:pt idx="19">
                  <c:v>14784.48275862069</c:v>
                </c:pt>
                <c:pt idx="20">
                  <c:v>14736.206896551725</c:v>
                </c:pt>
                <c:pt idx="21">
                  <c:v>14687.931034482759</c:v>
                </c:pt>
                <c:pt idx="22">
                  <c:v>9639.6551724137935</c:v>
                </c:pt>
                <c:pt idx="23">
                  <c:v>9591.3793103448279</c:v>
                </c:pt>
                <c:pt idx="24">
                  <c:v>9543.1034482758623</c:v>
                </c:pt>
                <c:pt idx="25">
                  <c:v>9494.8275862068967</c:v>
                </c:pt>
                <c:pt idx="26">
                  <c:v>9446.5517241379312</c:v>
                </c:pt>
                <c:pt idx="27">
                  <c:v>9398.2758620689656</c:v>
                </c:pt>
                <c:pt idx="28">
                  <c:v>0</c:v>
                </c:pt>
                <c:pt idx="29">
                  <c:v>0</c:v>
                </c:pt>
                <c:pt idx="30">
                  <c:v>0</c:v>
                </c:pt>
                <c:pt idx="31">
                  <c:v>0</c:v>
                </c:pt>
                <c:pt idx="32">
                  <c:v>0</c:v>
                </c:pt>
                <c:pt idx="33">
                  <c:v>0</c:v>
                </c:pt>
                <c:pt idx="34">
                  <c:v>0</c:v>
                </c:pt>
                <c:pt idx="35">
                  <c:v>0</c:v>
                </c:pt>
                <c:pt idx="36">
                  <c:v>0</c:v>
                </c:pt>
                <c:pt idx="37">
                  <c:v>15935.849056603774</c:v>
                </c:pt>
                <c:pt idx="38">
                  <c:v>45871.698113207545</c:v>
                </c:pt>
                <c:pt idx="39">
                  <c:v>45807.547169811318</c:v>
                </c:pt>
                <c:pt idx="40">
                  <c:v>45743.396226415098</c:v>
                </c:pt>
                <c:pt idx="41">
                  <c:v>45679.24528301887</c:v>
                </c:pt>
                <c:pt idx="42">
                  <c:v>45615.094339622643</c:v>
                </c:pt>
                <c:pt idx="43">
                  <c:v>45550.943396226416</c:v>
                </c:pt>
                <c:pt idx="44">
                  <c:v>45486.792452830188</c:v>
                </c:pt>
                <c:pt idx="45">
                  <c:v>45422.641509433961</c:v>
                </c:pt>
                <c:pt idx="46">
                  <c:v>45358.490566037734</c:v>
                </c:pt>
                <c:pt idx="47">
                  <c:v>45294.339622641506</c:v>
                </c:pt>
                <c:pt idx="48">
                  <c:v>45230.188679245286</c:v>
                </c:pt>
                <c:pt idx="49">
                  <c:v>45166.037735849059</c:v>
                </c:pt>
                <c:pt idx="50">
                  <c:v>45101.886792452831</c:v>
                </c:pt>
                <c:pt idx="51">
                  <c:v>45037.735849056604</c:v>
                </c:pt>
                <c:pt idx="52">
                  <c:v>44973.584905660377</c:v>
                </c:pt>
                <c:pt idx="53">
                  <c:v>44909.433962264149</c:v>
                </c:pt>
                <c:pt idx="54">
                  <c:v>44845.283018867922</c:v>
                </c:pt>
                <c:pt idx="55">
                  <c:v>44781.132075471702</c:v>
                </c:pt>
                <c:pt idx="56">
                  <c:v>44716.981132075474</c:v>
                </c:pt>
                <c:pt idx="57">
                  <c:v>44652.830188679247</c:v>
                </c:pt>
                <c:pt idx="58">
                  <c:v>44588.67924528302</c:v>
                </c:pt>
                <c:pt idx="59">
                  <c:v>44524.528301886792</c:v>
                </c:pt>
                <c:pt idx="60">
                  <c:v>44460.377358490565</c:v>
                </c:pt>
                <c:pt idx="61">
                  <c:v>44396.226415094337</c:v>
                </c:pt>
                <c:pt idx="62">
                  <c:v>44332.07547169811</c:v>
                </c:pt>
                <c:pt idx="63">
                  <c:v>44267.92452830189</c:v>
                </c:pt>
                <c:pt idx="64">
                  <c:v>44203.773584905663</c:v>
                </c:pt>
                <c:pt idx="65">
                  <c:v>44139.622641509435</c:v>
                </c:pt>
                <c:pt idx="66">
                  <c:v>44075.471698113208</c:v>
                </c:pt>
                <c:pt idx="67">
                  <c:v>44011.32075471698</c:v>
                </c:pt>
                <c:pt idx="68">
                  <c:v>43947.169811320753</c:v>
                </c:pt>
                <c:pt idx="69">
                  <c:v>43883.018867924526</c:v>
                </c:pt>
                <c:pt idx="70">
                  <c:v>43818.867924528298</c:v>
                </c:pt>
                <c:pt idx="71">
                  <c:v>43754.716981132078</c:v>
                </c:pt>
                <c:pt idx="72">
                  <c:v>43690.566037735851</c:v>
                </c:pt>
                <c:pt idx="73">
                  <c:v>43626.415094339623</c:v>
                </c:pt>
                <c:pt idx="74">
                  <c:v>43562.264150943396</c:v>
                </c:pt>
                <c:pt idx="75">
                  <c:v>43498.113207547169</c:v>
                </c:pt>
                <c:pt idx="76">
                  <c:v>43433.962264150941</c:v>
                </c:pt>
                <c:pt idx="77">
                  <c:v>43369.811320754714</c:v>
                </c:pt>
                <c:pt idx="78">
                  <c:v>43305.660377358494</c:v>
                </c:pt>
                <c:pt idx="79">
                  <c:v>43241.509433962266</c:v>
                </c:pt>
                <c:pt idx="80">
                  <c:v>43177.358490566039</c:v>
                </c:pt>
                <c:pt idx="81">
                  <c:v>43113.207547169812</c:v>
                </c:pt>
                <c:pt idx="82">
                  <c:v>23049.056603773584</c:v>
                </c:pt>
                <c:pt idx="83">
                  <c:v>22984.905660377357</c:v>
                </c:pt>
                <c:pt idx="84">
                  <c:v>22920.754716981133</c:v>
                </c:pt>
                <c:pt idx="85">
                  <c:v>22856.603773584906</c:v>
                </c:pt>
                <c:pt idx="86">
                  <c:v>22792.452830188678</c:v>
                </c:pt>
                <c:pt idx="87">
                  <c:v>22728.301886792455</c:v>
                </c:pt>
                <c:pt idx="88">
                  <c:v>22664.150943396227</c:v>
                </c:pt>
                <c:pt idx="89">
                  <c:v>4.5474735088646412E-13</c:v>
                </c:pt>
                <c:pt idx="90">
                  <c:v>0</c:v>
                </c:pt>
                <c:pt idx="91">
                  <c:v>0</c:v>
                </c:pt>
                <c:pt idx="92">
                  <c:v>0</c:v>
                </c:pt>
                <c:pt idx="93">
                  <c:v>0</c:v>
                </c:pt>
                <c:pt idx="94">
                  <c:v>50529.962962962964</c:v>
                </c:pt>
                <c:pt idx="95">
                  <c:v>50459.925925925927</c:v>
                </c:pt>
                <c:pt idx="96">
                  <c:v>50389.888888888891</c:v>
                </c:pt>
                <c:pt idx="97">
                  <c:v>50319.851851851854</c:v>
                </c:pt>
                <c:pt idx="98">
                  <c:v>50249.814814814818</c:v>
                </c:pt>
                <c:pt idx="99">
                  <c:v>50179.777777777781</c:v>
                </c:pt>
                <c:pt idx="100">
                  <c:v>50109.740740740737</c:v>
                </c:pt>
                <c:pt idx="101">
                  <c:v>50039.703703703701</c:v>
                </c:pt>
                <c:pt idx="102">
                  <c:v>49969.666666666664</c:v>
                </c:pt>
                <c:pt idx="103">
                  <c:v>49899.629629629628</c:v>
                </c:pt>
                <c:pt idx="104">
                  <c:v>49829.592592592591</c:v>
                </c:pt>
                <c:pt idx="105">
                  <c:v>49759.555555555555</c:v>
                </c:pt>
                <c:pt idx="106">
                  <c:v>49689.518518518518</c:v>
                </c:pt>
                <c:pt idx="107">
                  <c:v>49619.481481481482</c:v>
                </c:pt>
                <c:pt idx="108">
                  <c:v>49549.444444444445</c:v>
                </c:pt>
                <c:pt idx="109">
                  <c:v>49479.407407407409</c:v>
                </c:pt>
                <c:pt idx="110">
                  <c:v>49409.370370370372</c:v>
                </c:pt>
                <c:pt idx="111">
                  <c:v>49339.333333333336</c:v>
                </c:pt>
                <c:pt idx="112">
                  <c:v>49269.296296296299</c:v>
                </c:pt>
                <c:pt idx="113">
                  <c:v>49199.259259259255</c:v>
                </c:pt>
                <c:pt idx="114">
                  <c:v>49129.222222222219</c:v>
                </c:pt>
                <c:pt idx="115">
                  <c:v>49059.185185185182</c:v>
                </c:pt>
                <c:pt idx="116">
                  <c:v>48989.148148148146</c:v>
                </c:pt>
                <c:pt idx="117">
                  <c:v>48919.111111111109</c:v>
                </c:pt>
                <c:pt idx="118">
                  <c:v>48849.074074074073</c:v>
                </c:pt>
                <c:pt idx="119">
                  <c:v>48779.037037037036</c:v>
                </c:pt>
                <c:pt idx="120">
                  <c:v>48709</c:v>
                </c:pt>
                <c:pt idx="121">
                  <c:v>48638.962962962964</c:v>
                </c:pt>
                <c:pt idx="122">
                  <c:v>48568.925925925927</c:v>
                </c:pt>
                <c:pt idx="123">
                  <c:v>48498.888888888891</c:v>
                </c:pt>
                <c:pt idx="124">
                  <c:v>48428.851851851854</c:v>
                </c:pt>
                <c:pt idx="125">
                  <c:v>48358.814814814818</c:v>
                </c:pt>
                <c:pt idx="126">
                  <c:v>48288.777777777781</c:v>
                </c:pt>
                <c:pt idx="127">
                  <c:v>48218.740740740745</c:v>
                </c:pt>
                <c:pt idx="128">
                  <c:v>48148.703703703701</c:v>
                </c:pt>
                <c:pt idx="129">
                  <c:v>36078.666666666664</c:v>
                </c:pt>
                <c:pt idx="130">
                  <c:v>36008.629629629628</c:v>
                </c:pt>
                <c:pt idx="131">
                  <c:v>35938.592592592591</c:v>
                </c:pt>
                <c:pt idx="132">
                  <c:v>35868.555555555555</c:v>
                </c:pt>
                <c:pt idx="133">
                  <c:v>35798.518518518518</c:v>
                </c:pt>
                <c:pt idx="134">
                  <c:v>35728.481481481482</c:v>
                </c:pt>
                <c:pt idx="135">
                  <c:v>35658.444444444445</c:v>
                </c:pt>
                <c:pt idx="136">
                  <c:v>22660.407407407409</c:v>
                </c:pt>
                <c:pt idx="137">
                  <c:v>22590.370370370372</c:v>
                </c:pt>
                <c:pt idx="138">
                  <c:v>22520.333333333332</c:v>
                </c:pt>
                <c:pt idx="139">
                  <c:v>22450.296296296296</c:v>
                </c:pt>
                <c:pt idx="140">
                  <c:v>22380.259259259259</c:v>
                </c:pt>
                <c:pt idx="141">
                  <c:v>22310.222222222223</c:v>
                </c:pt>
                <c:pt idx="142">
                  <c:v>22240.185185185186</c:v>
                </c:pt>
                <c:pt idx="143">
                  <c:v>22170.14814814815</c:v>
                </c:pt>
                <c:pt idx="144">
                  <c:v>22100.111111111109</c:v>
                </c:pt>
                <c:pt idx="145">
                  <c:v>22030.074074074073</c:v>
                </c:pt>
                <c:pt idx="146">
                  <c:v>21960.037037037036</c:v>
                </c:pt>
                <c:pt idx="147">
                  <c:v>0</c:v>
                </c:pt>
                <c:pt idx="148">
                  <c:v>0</c:v>
                </c:pt>
                <c:pt idx="149">
                  <c:v>0</c:v>
                </c:pt>
                <c:pt idx="150">
                  <c:v>0</c:v>
                </c:pt>
                <c:pt idx="151">
                  <c:v>0</c:v>
                </c:pt>
                <c:pt idx="152">
                  <c:v>0</c:v>
                </c:pt>
                <c:pt idx="153">
                  <c:v>0</c:v>
                </c:pt>
                <c:pt idx="154">
                  <c:v>0</c:v>
                </c:pt>
                <c:pt idx="155">
                  <c:v>0</c:v>
                </c:pt>
                <c:pt idx="156">
                  <c:v>0</c:v>
                </c:pt>
                <c:pt idx="157">
                  <c:v>0</c:v>
                </c:pt>
                <c:pt idx="158">
                  <c:v>0</c:v>
                </c:pt>
                <c:pt idx="159">
                  <c:v>0</c:v>
                </c:pt>
                <c:pt idx="160">
                  <c:v>0</c:v>
                </c:pt>
                <c:pt idx="161">
                  <c:v>0</c:v>
                </c:pt>
                <c:pt idx="162">
                  <c:v>0</c:v>
                </c:pt>
                <c:pt idx="163">
                  <c:v>0</c:v>
                </c:pt>
                <c:pt idx="164">
                  <c:v>43949.962264150941</c:v>
                </c:pt>
                <c:pt idx="165">
                  <c:v>43899.92452830189</c:v>
                </c:pt>
                <c:pt idx="166">
                  <c:v>43849.886792452831</c:v>
                </c:pt>
                <c:pt idx="167">
                  <c:v>43799.849056603773</c:v>
                </c:pt>
                <c:pt idx="168">
                  <c:v>43749.811320754714</c:v>
                </c:pt>
                <c:pt idx="169">
                  <c:v>43699.773584905663</c:v>
                </c:pt>
                <c:pt idx="170">
                  <c:v>43649.735849056604</c:v>
                </c:pt>
                <c:pt idx="171">
                  <c:v>43599.698113207545</c:v>
                </c:pt>
                <c:pt idx="172">
                  <c:v>43549.660377358494</c:v>
                </c:pt>
                <c:pt idx="173">
                  <c:v>43499.622641509435</c:v>
                </c:pt>
                <c:pt idx="174">
                  <c:v>43449.584905660377</c:v>
                </c:pt>
                <c:pt idx="175">
                  <c:v>43399.547169811318</c:v>
                </c:pt>
                <c:pt idx="176">
                  <c:v>43349.509433962266</c:v>
                </c:pt>
                <c:pt idx="177">
                  <c:v>43299.471698113208</c:v>
                </c:pt>
                <c:pt idx="178">
                  <c:v>43249.433962264149</c:v>
                </c:pt>
                <c:pt idx="179">
                  <c:v>43199.396226415098</c:v>
                </c:pt>
                <c:pt idx="180">
                  <c:v>43149.358490566039</c:v>
                </c:pt>
                <c:pt idx="181">
                  <c:v>43099.32075471698</c:v>
                </c:pt>
                <c:pt idx="182">
                  <c:v>43049.283018867922</c:v>
                </c:pt>
                <c:pt idx="183">
                  <c:v>42999.24528301887</c:v>
                </c:pt>
                <c:pt idx="184">
                  <c:v>42949.207547169812</c:v>
                </c:pt>
                <c:pt idx="185">
                  <c:v>42899.169811320753</c:v>
                </c:pt>
                <c:pt idx="186">
                  <c:v>42849.132075471702</c:v>
                </c:pt>
                <c:pt idx="187">
                  <c:v>42799.094339622643</c:v>
                </c:pt>
                <c:pt idx="188">
                  <c:v>42749.056603773584</c:v>
                </c:pt>
                <c:pt idx="189">
                  <c:v>42699.018867924526</c:v>
                </c:pt>
                <c:pt idx="190">
                  <c:v>42648.981132075474</c:v>
                </c:pt>
                <c:pt idx="191">
                  <c:v>42598.943396226416</c:v>
                </c:pt>
                <c:pt idx="192">
                  <c:v>42548.905660377357</c:v>
                </c:pt>
                <c:pt idx="193">
                  <c:v>42498.867924528298</c:v>
                </c:pt>
                <c:pt idx="194">
                  <c:v>42448.830188679247</c:v>
                </c:pt>
                <c:pt idx="195">
                  <c:v>42398.792452830188</c:v>
                </c:pt>
                <c:pt idx="196">
                  <c:v>42348.75471698113</c:v>
                </c:pt>
                <c:pt idx="197">
                  <c:v>42298.716981132078</c:v>
                </c:pt>
                <c:pt idx="198">
                  <c:v>32248.67924528302</c:v>
                </c:pt>
                <c:pt idx="199">
                  <c:v>32198.641509433961</c:v>
                </c:pt>
                <c:pt idx="200">
                  <c:v>32148.603773584906</c:v>
                </c:pt>
                <c:pt idx="201">
                  <c:v>32098.566037735851</c:v>
                </c:pt>
                <c:pt idx="202">
                  <c:v>32048.528301886792</c:v>
                </c:pt>
                <c:pt idx="203">
                  <c:v>31998.490566037737</c:v>
                </c:pt>
                <c:pt idx="204">
                  <c:v>31948.452830188678</c:v>
                </c:pt>
                <c:pt idx="205">
                  <c:v>31898.415094339623</c:v>
                </c:pt>
                <c:pt idx="206">
                  <c:v>31848.377358490565</c:v>
                </c:pt>
                <c:pt idx="207">
                  <c:v>19710.33962264151</c:v>
                </c:pt>
                <c:pt idx="208">
                  <c:v>19660.301886792455</c:v>
                </c:pt>
                <c:pt idx="209">
                  <c:v>19610.264150943396</c:v>
                </c:pt>
                <c:pt idx="210">
                  <c:v>19560.226415094341</c:v>
                </c:pt>
                <c:pt idx="211">
                  <c:v>19510.188679245282</c:v>
                </c:pt>
                <c:pt idx="212">
                  <c:v>19460.150943396227</c:v>
                </c:pt>
                <c:pt idx="213">
                  <c:v>19410.113207547169</c:v>
                </c:pt>
                <c:pt idx="214">
                  <c:v>19360.075471698114</c:v>
                </c:pt>
                <c:pt idx="215">
                  <c:v>19310.037735849059</c:v>
                </c:pt>
                <c:pt idx="216">
                  <c:v>0</c:v>
                </c:pt>
                <c:pt idx="217">
                  <c:v>0</c:v>
                </c:pt>
                <c:pt idx="218">
                  <c:v>0</c:v>
                </c:pt>
                <c:pt idx="219">
                  <c:v>0</c:v>
                </c:pt>
                <c:pt idx="220">
                  <c:v>0</c:v>
                </c:pt>
                <c:pt idx="221">
                  <c:v>0</c:v>
                </c:pt>
                <c:pt idx="222">
                  <c:v>0</c:v>
                </c:pt>
                <c:pt idx="223">
                  <c:v>0</c:v>
                </c:pt>
                <c:pt idx="224">
                  <c:v>0</c:v>
                </c:pt>
                <c:pt idx="225">
                  <c:v>0</c:v>
                </c:pt>
                <c:pt idx="226">
                  <c:v>0</c:v>
                </c:pt>
                <c:pt idx="227">
                  <c:v>0</c:v>
                </c:pt>
                <c:pt idx="228">
                  <c:v>0</c:v>
                </c:pt>
                <c:pt idx="229">
                  <c:v>0</c:v>
                </c:pt>
                <c:pt idx="230">
                  <c:v>0</c:v>
                </c:pt>
                <c:pt idx="231">
                  <c:v>42956.716981132078</c:v>
                </c:pt>
                <c:pt idx="232">
                  <c:v>42913.433962264149</c:v>
                </c:pt>
                <c:pt idx="233">
                  <c:v>42870.150943396227</c:v>
                </c:pt>
                <c:pt idx="234">
                  <c:v>42826.867924528298</c:v>
                </c:pt>
                <c:pt idx="235">
                  <c:v>42783.584905660377</c:v>
                </c:pt>
                <c:pt idx="236">
                  <c:v>42740.301886792455</c:v>
                </c:pt>
                <c:pt idx="237">
                  <c:v>42697.018867924526</c:v>
                </c:pt>
                <c:pt idx="238">
                  <c:v>42653.735849056604</c:v>
                </c:pt>
                <c:pt idx="239">
                  <c:v>42610.452830188682</c:v>
                </c:pt>
                <c:pt idx="240">
                  <c:v>42567.169811320753</c:v>
                </c:pt>
                <c:pt idx="241">
                  <c:v>42523.886792452831</c:v>
                </c:pt>
                <c:pt idx="242">
                  <c:v>42480.603773584902</c:v>
                </c:pt>
                <c:pt idx="243">
                  <c:v>42437.32075471698</c:v>
                </c:pt>
                <c:pt idx="244">
                  <c:v>42394.037735849059</c:v>
                </c:pt>
                <c:pt idx="245">
                  <c:v>42350.75471698113</c:v>
                </c:pt>
                <c:pt idx="246">
                  <c:v>42307.471698113208</c:v>
                </c:pt>
                <c:pt idx="247">
                  <c:v>42264.188679245286</c:v>
                </c:pt>
                <c:pt idx="248">
                  <c:v>42220.905660377357</c:v>
                </c:pt>
                <c:pt idx="249">
                  <c:v>42177.622641509435</c:v>
                </c:pt>
                <c:pt idx="250">
                  <c:v>42134.339622641506</c:v>
                </c:pt>
                <c:pt idx="251">
                  <c:v>42091.056603773584</c:v>
                </c:pt>
                <c:pt idx="252">
                  <c:v>42047.773584905663</c:v>
                </c:pt>
                <c:pt idx="253">
                  <c:v>42004.490566037734</c:v>
                </c:pt>
                <c:pt idx="254">
                  <c:v>41961.207547169812</c:v>
                </c:pt>
                <c:pt idx="255">
                  <c:v>41917.92452830189</c:v>
                </c:pt>
                <c:pt idx="256">
                  <c:v>41874.641509433961</c:v>
                </c:pt>
                <c:pt idx="257">
                  <c:v>41831.358490566039</c:v>
                </c:pt>
                <c:pt idx="258">
                  <c:v>41788.07547169811</c:v>
                </c:pt>
                <c:pt idx="259">
                  <c:v>41744.792452830188</c:v>
                </c:pt>
                <c:pt idx="260">
                  <c:v>41701.509433962266</c:v>
                </c:pt>
                <c:pt idx="261">
                  <c:v>41658.226415094337</c:v>
                </c:pt>
                <c:pt idx="262">
                  <c:v>41614.943396226416</c:v>
                </c:pt>
                <c:pt idx="263">
                  <c:v>41571.660377358494</c:v>
                </c:pt>
                <c:pt idx="264">
                  <c:v>41528.377358490565</c:v>
                </c:pt>
                <c:pt idx="265">
                  <c:v>41485.094339622643</c:v>
                </c:pt>
                <c:pt idx="266">
                  <c:v>35441.811320754714</c:v>
                </c:pt>
                <c:pt idx="267">
                  <c:v>35398.528301886792</c:v>
                </c:pt>
                <c:pt idx="268">
                  <c:v>35355.24528301887</c:v>
                </c:pt>
                <c:pt idx="269">
                  <c:v>35311.962264150941</c:v>
                </c:pt>
                <c:pt idx="270">
                  <c:v>35268.67924528302</c:v>
                </c:pt>
                <c:pt idx="271">
                  <c:v>35225.396226415098</c:v>
                </c:pt>
                <c:pt idx="272">
                  <c:v>35182.113207547169</c:v>
                </c:pt>
                <c:pt idx="273">
                  <c:v>35138.830188679247</c:v>
                </c:pt>
                <c:pt idx="274">
                  <c:v>35095.547169811318</c:v>
                </c:pt>
                <c:pt idx="275">
                  <c:v>35052.264150943396</c:v>
                </c:pt>
                <c:pt idx="276">
                  <c:v>21808.981132075471</c:v>
                </c:pt>
                <c:pt idx="277">
                  <c:v>21765.698113207549</c:v>
                </c:pt>
                <c:pt idx="278">
                  <c:v>21722.415094339623</c:v>
                </c:pt>
                <c:pt idx="279">
                  <c:v>21679.132075471698</c:v>
                </c:pt>
                <c:pt idx="280">
                  <c:v>21635.849056603773</c:v>
                </c:pt>
                <c:pt idx="281">
                  <c:v>21592.566037735851</c:v>
                </c:pt>
                <c:pt idx="282">
                  <c:v>21549.283018867925</c:v>
                </c:pt>
                <c:pt idx="283">
                  <c:v>0</c:v>
                </c:pt>
                <c:pt idx="284">
                  <c:v>0</c:v>
                </c:pt>
                <c:pt idx="285">
                  <c:v>0</c:v>
                </c:pt>
                <c:pt idx="286">
                  <c:v>0</c:v>
                </c:pt>
                <c:pt idx="287">
                  <c:v>0</c:v>
                </c:pt>
                <c:pt idx="288">
                  <c:v>0</c:v>
                </c:pt>
                <c:pt idx="289">
                  <c:v>0</c:v>
                </c:pt>
                <c:pt idx="290">
                  <c:v>0</c:v>
                </c:pt>
                <c:pt idx="291">
                  <c:v>0</c:v>
                </c:pt>
                <c:pt idx="292">
                  <c:v>0</c:v>
                </c:pt>
                <c:pt idx="293">
                  <c:v>0</c:v>
                </c:pt>
                <c:pt idx="294">
                  <c:v>0</c:v>
                </c:pt>
                <c:pt idx="295">
                  <c:v>0</c:v>
                </c:pt>
                <c:pt idx="296">
                  <c:v>0</c:v>
                </c:pt>
                <c:pt idx="297">
                  <c:v>48251.25</c:v>
                </c:pt>
                <c:pt idx="298">
                  <c:v>48202.5</c:v>
                </c:pt>
                <c:pt idx="299">
                  <c:v>48153.75</c:v>
                </c:pt>
                <c:pt idx="300">
                  <c:v>48105</c:v>
                </c:pt>
                <c:pt idx="301">
                  <c:v>48056.25</c:v>
                </c:pt>
                <c:pt idx="302">
                  <c:v>48007.5</c:v>
                </c:pt>
                <c:pt idx="303">
                  <c:v>47958.75</c:v>
                </c:pt>
                <c:pt idx="304">
                  <c:v>47910</c:v>
                </c:pt>
                <c:pt idx="305">
                  <c:v>47861.25</c:v>
                </c:pt>
                <c:pt idx="306">
                  <c:v>47812.5</c:v>
                </c:pt>
                <c:pt idx="307">
                  <c:v>47763.75</c:v>
                </c:pt>
                <c:pt idx="308">
                  <c:v>47715</c:v>
                </c:pt>
                <c:pt idx="309">
                  <c:v>47666.25</c:v>
                </c:pt>
                <c:pt idx="310">
                  <c:v>47617.5</c:v>
                </c:pt>
                <c:pt idx="311">
                  <c:v>47568.75</c:v>
                </c:pt>
                <c:pt idx="312">
                  <c:v>47520</c:v>
                </c:pt>
                <c:pt idx="313">
                  <c:v>47471.25</c:v>
                </c:pt>
                <c:pt idx="314">
                  <c:v>47422.5</c:v>
                </c:pt>
                <c:pt idx="315">
                  <c:v>47373.75</c:v>
                </c:pt>
                <c:pt idx="316">
                  <c:v>47325</c:v>
                </c:pt>
                <c:pt idx="317">
                  <c:v>47276.25</c:v>
                </c:pt>
                <c:pt idx="318">
                  <c:v>47227.5</c:v>
                </c:pt>
                <c:pt idx="319">
                  <c:v>47178.75</c:v>
                </c:pt>
                <c:pt idx="320">
                  <c:v>47130</c:v>
                </c:pt>
                <c:pt idx="321">
                  <c:v>47081.25</c:v>
                </c:pt>
                <c:pt idx="322">
                  <c:v>47032.5</c:v>
                </c:pt>
                <c:pt idx="323">
                  <c:v>46983.75</c:v>
                </c:pt>
                <c:pt idx="324">
                  <c:v>46935</c:v>
                </c:pt>
                <c:pt idx="325">
                  <c:v>46886.25</c:v>
                </c:pt>
                <c:pt idx="326">
                  <c:v>46837.5</c:v>
                </c:pt>
                <c:pt idx="327">
                  <c:v>46788.75</c:v>
                </c:pt>
                <c:pt idx="328">
                  <c:v>46740</c:v>
                </c:pt>
                <c:pt idx="329">
                  <c:v>46691.25</c:v>
                </c:pt>
                <c:pt idx="330">
                  <c:v>46642.5</c:v>
                </c:pt>
                <c:pt idx="331">
                  <c:v>46593.75</c:v>
                </c:pt>
                <c:pt idx="332">
                  <c:v>36545</c:v>
                </c:pt>
                <c:pt idx="333">
                  <c:v>36496.25</c:v>
                </c:pt>
                <c:pt idx="334">
                  <c:v>36447.5</c:v>
                </c:pt>
                <c:pt idx="335">
                  <c:v>36398.75</c:v>
                </c:pt>
                <c:pt idx="336">
                  <c:v>36350</c:v>
                </c:pt>
                <c:pt idx="337">
                  <c:v>36301.25</c:v>
                </c:pt>
                <c:pt idx="338">
                  <c:v>36252.5</c:v>
                </c:pt>
                <c:pt idx="339">
                  <c:v>36203.75</c:v>
                </c:pt>
                <c:pt idx="340">
                  <c:v>36155</c:v>
                </c:pt>
                <c:pt idx="341">
                  <c:v>36106.25</c:v>
                </c:pt>
                <c:pt idx="342">
                  <c:v>36057.5</c:v>
                </c:pt>
                <c:pt idx="343">
                  <c:v>36008.75</c:v>
                </c:pt>
                <c:pt idx="344">
                  <c:v>35960</c:v>
                </c:pt>
                <c:pt idx="345">
                  <c:v>35911.25</c:v>
                </c:pt>
                <c:pt idx="346">
                  <c:v>20292.5</c:v>
                </c:pt>
                <c:pt idx="347">
                  <c:v>20243.75</c:v>
                </c:pt>
                <c:pt idx="348">
                  <c:v>20195</c:v>
                </c:pt>
                <c:pt idx="349">
                  <c:v>20146.25</c:v>
                </c:pt>
                <c:pt idx="350">
                  <c:v>20097.5</c:v>
                </c:pt>
                <c:pt idx="351">
                  <c:v>20048.75</c:v>
                </c:pt>
                <c:pt idx="352">
                  <c:v>0</c:v>
                </c:pt>
                <c:pt idx="353">
                  <c:v>0</c:v>
                </c:pt>
                <c:pt idx="354">
                  <c:v>0</c:v>
                </c:pt>
                <c:pt idx="355">
                  <c:v>0</c:v>
                </c:pt>
                <c:pt idx="356">
                  <c:v>0</c:v>
                </c:pt>
                <c:pt idx="357">
                  <c:v>0</c:v>
                </c:pt>
                <c:pt idx="358">
                  <c:v>0</c:v>
                </c:pt>
                <c:pt idx="359">
                  <c:v>0</c:v>
                </c:pt>
                <c:pt idx="360">
                  <c:v>0</c:v>
                </c:pt>
                <c:pt idx="361">
                  <c:v>0</c:v>
                </c:pt>
                <c:pt idx="362">
                  <c:v>0</c:v>
                </c:pt>
                <c:pt idx="363">
                  <c:v>0</c:v>
                </c:pt>
                <c:pt idx="364">
                  <c:v>0</c:v>
                </c:pt>
                <c:pt idx="365">
                  <c:v>0</c:v>
                </c:pt>
              </c:numCache>
            </c:numRef>
          </c:val>
          <c:extLst>
            <c:ext xmlns:c16="http://schemas.microsoft.com/office/drawing/2014/chart" uri="{C3380CC4-5D6E-409C-BE32-E72D297353CC}">
              <c16:uniqueId val="{00000000-7745-4E4A-99B5-37B67F2F40A3}"/>
            </c:ext>
          </c:extLst>
        </c:ser>
        <c:dLbls>
          <c:showLegendKey val="0"/>
          <c:showVal val="0"/>
          <c:showCatName val="0"/>
          <c:showSerName val="0"/>
          <c:showPercent val="0"/>
          <c:showBubbleSize val="0"/>
        </c:dLbls>
        <c:gapWidth val="150"/>
        <c:axId val="651249128"/>
        <c:axId val="1"/>
      </c:barChart>
      <c:dateAx>
        <c:axId val="651249128"/>
        <c:scaling>
          <c:orientation val="minMax"/>
        </c:scaling>
        <c:delete val="0"/>
        <c:axPos val="b"/>
        <c:majorGridlines>
          <c:spPr>
            <a:ln w="3175">
              <a:solidFill>
                <a:srgbClr val="B3B3B3"/>
              </a:solidFill>
              <a:prstDash val="solid"/>
            </a:ln>
          </c:spPr>
        </c:majorGridlines>
        <c:numFmt formatCode="dd/mm/yyyy" sourceLinked="0"/>
        <c:majorTickMark val="none"/>
        <c:minorTickMark val="none"/>
        <c:tickLblPos val="low"/>
        <c:spPr>
          <a:ln w="12700">
            <a:solidFill>
              <a:srgbClr val="B3B3B3"/>
            </a:solidFill>
            <a:prstDash val="solid"/>
          </a:ln>
        </c:spPr>
        <c:txPr>
          <a:bodyPr rot="-2700000" vert="horz"/>
          <a:lstStyle/>
          <a:p>
            <a:pPr>
              <a:defRPr sz="900" b="0" i="0" u="none" strike="noStrike" baseline="0">
                <a:solidFill>
                  <a:srgbClr val="000000"/>
                </a:solidFill>
                <a:latin typeface="Calibri"/>
                <a:ea typeface="Calibri"/>
                <a:cs typeface="Calibri"/>
              </a:defRPr>
            </a:pPr>
            <a:endParaRPr lang="it-IT"/>
          </a:p>
        </c:txPr>
        <c:crossAx val="1"/>
        <c:crosses val="autoZero"/>
        <c:auto val="1"/>
        <c:lblOffset val="100"/>
        <c:baseTimeUnit val="days"/>
        <c:majorUnit val="2"/>
        <c:majorTimeUnit val="months"/>
        <c:minorUnit val="2"/>
        <c:minorTimeUnit val="months"/>
      </c:dateAx>
      <c:valAx>
        <c:axId val="1"/>
        <c:scaling>
          <c:orientation val="minMax"/>
          <c:min val="0"/>
        </c:scaling>
        <c:delete val="0"/>
        <c:axPos val="l"/>
        <c:majorGridlines>
          <c:spPr>
            <a:ln w="12700">
              <a:solidFill>
                <a:srgbClr val="B3B3B3"/>
              </a:solidFill>
              <a:prstDash val="solid"/>
            </a:ln>
          </c:spPr>
        </c:majorGridlines>
        <c:minorGridlines>
          <c:spPr>
            <a:ln w="12700">
              <a:solidFill>
                <a:srgbClr val="DDDDDD"/>
              </a:solidFill>
              <a:prstDash val="solid"/>
            </a:ln>
          </c:spPr>
        </c:minorGridlines>
        <c:numFmt formatCode="0" sourceLinked="1"/>
        <c:majorTickMark val="none"/>
        <c:minorTickMark val="none"/>
        <c:tickLblPos val="nextTo"/>
        <c:spPr>
          <a:ln w="12700">
            <a:solidFill>
              <a:srgbClr val="B3B3B3"/>
            </a:solidFill>
            <a:prstDash val="solid"/>
          </a:ln>
        </c:spPr>
        <c:txPr>
          <a:bodyPr rot="0" vert="horz"/>
          <a:lstStyle/>
          <a:p>
            <a:pPr>
              <a:defRPr sz="1000" b="0" i="0" u="none" strike="noStrike" baseline="0">
                <a:solidFill>
                  <a:srgbClr val="000000"/>
                </a:solidFill>
                <a:latin typeface="Calibri"/>
                <a:ea typeface="Calibri"/>
                <a:cs typeface="Calibri"/>
              </a:defRPr>
            </a:pPr>
            <a:endParaRPr lang="it-IT"/>
          </a:p>
        </c:txPr>
        <c:crossAx val="651249128"/>
        <c:crossesAt val="1"/>
        <c:crossBetween val="between"/>
      </c:valAx>
      <c:spPr>
        <a:solidFill>
          <a:srgbClr val="FFFFFF"/>
        </a:solidFill>
        <a:ln w="12700">
          <a:solidFill>
            <a:srgbClr val="B3B3B3"/>
          </a:solidFill>
          <a:prstDash val="solid"/>
        </a:ln>
      </c:spPr>
    </c:plotArea>
    <c:plotVisOnly val="0"/>
    <c:dispBlanksAs val="gap"/>
    <c:showDLblsOverMax val="0"/>
  </c:chart>
  <c:spPr>
    <a:solidFill>
      <a:srgbClr val="E8F2A1"/>
    </a:solidFill>
    <a:ln w="12700">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it-IT"/>
    </a:p>
  </c:txPr>
  <c:printSettings>
    <c:headerFooter alignWithMargins="0"/>
    <c:pageMargins b="1" l="0.75" r="0.75" t="1" header="0.51181102362204722" footer="0.51181102362204722"/>
    <c:pageSetup firstPageNumber="0"/>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9250776219982819E-2"/>
          <c:y val="0.13211859797502087"/>
          <c:w val="0.8832859240518085"/>
          <c:h val="0.75398717120227432"/>
        </c:manualLayout>
      </c:layout>
      <c:barChart>
        <c:barDir val="col"/>
        <c:grouping val="clustered"/>
        <c:varyColors val="0"/>
        <c:ser>
          <c:idx val="0"/>
          <c:order val="0"/>
          <c:tx>
            <c:strRef>
              <c:f>Report!$AD$54</c:f>
              <c:strCache>
                <c:ptCount val="1"/>
                <c:pt idx="0">
                  <c:v>Presenza giornaliera</c:v>
                </c:pt>
              </c:strCache>
            </c:strRef>
          </c:tx>
          <c:spPr>
            <a:solidFill>
              <a:srgbClr val="FF420E"/>
            </a:solidFill>
            <a:ln w="25400">
              <a:noFill/>
            </a:ln>
          </c:spPr>
          <c:invertIfNegative val="0"/>
          <c:cat>
            <c:strRef>
              <c:f>Report!$J$56:$J$421</c:f>
              <c:strCache>
                <c:ptCount val="365"/>
                <c:pt idx="0">
                  <c:v>01/01/3800</c:v>
                </c:pt>
                <c:pt idx="1">
                  <c:v>02/01/3800</c:v>
                </c:pt>
                <c:pt idx="2">
                  <c:v>03/01/3800</c:v>
                </c:pt>
                <c:pt idx="3">
                  <c:v>04/01/3800</c:v>
                </c:pt>
                <c:pt idx="4">
                  <c:v>05/01/3800</c:v>
                </c:pt>
                <c:pt idx="5">
                  <c:v>06/01/3800</c:v>
                </c:pt>
                <c:pt idx="6">
                  <c:v>07/01/3800</c:v>
                </c:pt>
                <c:pt idx="7">
                  <c:v>08/01/3800</c:v>
                </c:pt>
                <c:pt idx="8">
                  <c:v>09/01/3800</c:v>
                </c:pt>
                <c:pt idx="9">
                  <c:v>10/01/3800</c:v>
                </c:pt>
                <c:pt idx="10">
                  <c:v>11/01/3800</c:v>
                </c:pt>
                <c:pt idx="11">
                  <c:v>12/01/3800</c:v>
                </c:pt>
                <c:pt idx="12">
                  <c:v>13/01/3800</c:v>
                </c:pt>
                <c:pt idx="13">
                  <c:v>14/01/3800</c:v>
                </c:pt>
                <c:pt idx="14">
                  <c:v>15/01/3800</c:v>
                </c:pt>
                <c:pt idx="15">
                  <c:v>16/01/3800</c:v>
                </c:pt>
                <c:pt idx="16">
                  <c:v>17/01/3800</c:v>
                </c:pt>
                <c:pt idx="17">
                  <c:v>18/01/3800</c:v>
                </c:pt>
                <c:pt idx="18">
                  <c:v>19/01/3800</c:v>
                </c:pt>
                <c:pt idx="19">
                  <c:v>20/01/3800</c:v>
                </c:pt>
                <c:pt idx="20">
                  <c:v>21/01/3800</c:v>
                </c:pt>
                <c:pt idx="21">
                  <c:v>22/01/3800</c:v>
                </c:pt>
                <c:pt idx="22">
                  <c:v>23/01/3800</c:v>
                </c:pt>
                <c:pt idx="23">
                  <c:v>24/01/3800</c:v>
                </c:pt>
                <c:pt idx="24">
                  <c:v>25/01/3800</c:v>
                </c:pt>
                <c:pt idx="25">
                  <c:v>26/01/3800</c:v>
                </c:pt>
                <c:pt idx="26">
                  <c:v>27/01/3800</c:v>
                </c:pt>
                <c:pt idx="27">
                  <c:v>28/01/3800</c:v>
                </c:pt>
                <c:pt idx="28">
                  <c:v>29/01/3800</c:v>
                </c:pt>
                <c:pt idx="29">
                  <c:v>30/01/3800</c:v>
                </c:pt>
                <c:pt idx="30">
                  <c:v>31/01/3800</c:v>
                </c:pt>
                <c:pt idx="31">
                  <c:v>01/02/3800</c:v>
                </c:pt>
                <c:pt idx="32">
                  <c:v>02/02/3800</c:v>
                </c:pt>
                <c:pt idx="33">
                  <c:v>03/02/3800</c:v>
                </c:pt>
                <c:pt idx="34">
                  <c:v>04/02/3800</c:v>
                </c:pt>
                <c:pt idx="35">
                  <c:v>05/02/3800</c:v>
                </c:pt>
                <c:pt idx="36">
                  <c:v>06/02/3800</c:v>
                </c:pt>
                <c:pt idx="37">
                  <c:v>07/02/3800</c:v>
                </c:pt>
                <c:pt idx="38">
                  <c:v>08/02/3800</c:v>
                </c:pt>
                <c:pt idx="39">
                  <c:v>09/02/3800</c:v>
                </c:pt>
                <c:pt idx="40">
                  <c:v>10/02/3800</c:v>
                </c:pt>
                <c:pt idx="41">
                  <c:v>11/02/3800</c:v>
                </c:pt>
                <c:pt idx="42">
                  <c:v>12/02/3800</c:v>
                </c:pt>
                <c:pt idx="43">
                  <c:v>13/02/3800</c:v>
                </c:pt>
                <c:pt idx="44">
                  <c:v>14/02/3800</c:v>
                </c:pt>
                <c:pt idx="45">
                  <c:v>15/02/3800</c:v>
                </c:pt>
                <c:pt idx="46">
                  <c:v>16/02/3800</c:v>
                </c:pt>
                <c:pt idx="47">
                  <c:v>17/02/3800</c:v>
                </c:pt>
                <c:pt idx="48">
                  <c:v>18/02/3800</c:v>
                </c:pt>
                <c:pt idx="49">
                  <c:v>19/02/3800</c:v>
                </c:pt>
                <c:pt idx="50">
                  <c:v>20/02/3800</c:v>
                </c:pt>
                <c:pt idx="51">
                  <c:v>21/02/3800</c:v>
                </c:pt>
                <c:pt idx="52">
                  <c:v>22/02/3800</c:v>
                </c:pt>
                <c:pt idx="53">
                  <c:v>23/02/3800</c:v>
                </c:pt>
                <c:pt idx="54">
                  <c:v>24/02/3800</c:v>
                </c:pt>
                <c:pt idx="55">
                  <c:v>25/02/3800</c:v>
                </c:pt>
                <c:pt idx="56">
                  <c:v>26/02/3800</c:v>
                </c:pt>
                <c:pt idx="57">
                  <c:v>27/02/3800</c:v>
                </c:pt>
                <c:pt idx="58">
                  <c:v>28/02/3800</c:v>
                </c:pt>
                <c:pt idx="59">
                  <c:v>01/03/3800</c:v>
                </c:pt>
                <c:pt idx="60">
                  <c:v>02/03/3800</c:v>
                </c:pt>
                <c:pt idx="61">
                  <c:v>03/03/3800</c:v>
                </c:pt>
                <c:pt idx="62">
                  <c:v>04/03/3800</c:v>
                </c:pt>
                <c:pt idx="63">
                  <c:v>05/03/3800</c:v>
                </c:pt>
                <c:pt idx="64">
                  <c:v>06/03/3800</c:v>
                </c:pt>
                <c:pt idx="65">
                  <c:v>07/03/3800</c:v>
                </c:pt>
                <c:pt idx="66">
                  <c:v>08/03/3800</c:v>
                </c:pt>
                <c:pt idx="67">
                  <c:v>09/03/3800</c:v>
                </c:pt>
                <c:pt idx="68">
                  <c:v>10/03/3800</c:v>
                </c:pt>
                <c:pt idx="69">
                  <c:v>11/03/3800</c:v>
                </c:pt>
                <c:pt idx="70">
                  <c:v>12/03/3800</c:v>
                </c:pt>
                <c:pt idx="71">
                  <c:v>13/03/3800</c:v>
                </c:pt>
                <c:pt idx="72">
                  <c:v>14/03/3800</c:v>
                </c:pt>
                <c:pt idx="73">
                  <c:v>15/03/3800</c:v>
                </c:pt>
                <c:pt idx="74">
                  <c:v>16/03/3800</c:v>
                </c:pt>
                <c:pt idx="75">
                  <c:v>17/03/3800</c:v>
                </c:pt>
                <c:pt idx="76">
                  <c:v>18/03/3800</c:v>
                </c:pt>
                <c:pt idx="77">
                  <c:v>19/03/3800</c:v>
                </c:pt>
                <c:pt idx="78">
                  <c:v>20/03/3800</c:v>
                </c:pt>
                <c:pt idx="79">
                  <c:v>21/03/3800</c:v>
                </c:pt>
                <c:pt idx="80">
                  <c:v>22/03/3800</c:v>
                </c:pt>
                <c:pt idx="81">
                  <c:v>23/03/3800</c:v>
                </c:pt>
                <c:pt idx="82">
                  <c:v>24/03/3800</c:v>
                </c:pt>
                <c:pt idx="83">
                  <c:v>25/03/3800</c:v>
                </c:pt>
                <c:pt idx="84">
                  <c:v>26/03/3800</c:v>
                </c:pt>
                <c:pt idx="85">
                  <c:v>27/03/3800</c:v>
                </c:pt>
                <c:pt idx="86">
                  <c:v>28/03/3800</c:v>
                </c:pt>
                <c:pt idx="87">
                  <c:v>29/03/3800</c:v>
                </c:pt>
                <c:pt idx="88">
                  <c:v>30/03/3800</c:v>
                </c:pt>
                <c:pt idx="89">
                  <c:v>31/03/3800</c:v>
                </c:pt>
                <c:pt idx="90">
                  <c:v>01/04/3800</c:v>
                </c:pt>
                <c:pt idx="91">
                  <c:v>02/04/3800</c:v>
                </c:pt>
                <c:pt idx="92">
                  <c:v>03/04/3800</c:v>
                </c:pt>
                <c:pt idx="93">
                  <c:v>04/04/3800</c:v>
                </c:pt>
                <c:pt idx="94">
                  <c:v>05/04/3800</c:v>
                </c:pt>
                <c:pt idx="95">
                  <c:v>06/04/3800</c:v>
                </c:pt>
                <c:pt idx="96">
                  <c:v>07/04/3800</c:v>
                </c:pt>
                <c:pt idx="97">
                  <c:v>08/04/3800</c:v>
                </c:pt>
                <c:pt idx="98">
                  <c:v>09/04/3800</c:v>
                </c:pt>
                <c:pt idx="99">
                  <c:v>10/04/3800</c:v>
                </c:pt>
                <c:pt idx="100">
                  <c:v>11/04/3800</c:v>
                </c:pt>
                <c:pt idx="101">
                  <c:v>12/04/3800</c:v>
                </c:pt>
                <c:pt idx="102">
                  <c:v>13/04/3800</c:v>
                </c:pt>
                <c:pt idx="103">
                  <c:v>14/04/3800</c:v>
                </c:pt>
                <c:pt idx="104">
                  <c:v>15/04/3800</c:v>
                </c:pt>
                <c:pt idx="105">
                  <c:v>16/04/3800</c:v>
                </c:pt>
                <c:pt idx="106">
                  <c:v>17/04/3800</c:v>
                </c:pt>
                <c:pt idx="107">
                  <c:v>18/04/3800</c:v>
                </c:pt>
                <c:pt idx="108">
                  <c:v>19/04/3800</c:v>
                </c:pt>
                <c:pt idx="109">
                  <c:v>20/04/3800</c:v>
                </c:pt>
                <c:pt idx="110">
                  <c:v>21/04/3800</c:v>
                </c:pt>
                <c:pt idx="111">
                  <c:v>22/04/3800</c:v>
                </c:pt>
                <c:pt idx="112">
                  <c:v>23/04/3800</c:v>
                </c:pt>
                <c:pt idx="113">
                  <c:v>24/04/3800</c:v>
                </c:pt>
                <c:pt idx="114">
                  <c:v>25/04/3800</c:v>
                </c:pt>
                <c:pt idx="115">
                  <c:v>26/04/3800</c:v>
                </c:pt>
                <c:pt idx="116">
                  <c:v>27/04/3800</c:v>
                </c:pt>
                <c:pt idx="117">
                  <c:v>28/04/3800</c:v>
                </c:pt>
                <c:pt idx="118">
                  <c:v>29/04/3800</c:v>
                </c:pt>
                <c:pt idx="119">
                  <c:v>30/04/3800</c:v>
                </c:pt>
                <c:pt idx="120">
                  <c:v>01/05/3800</c:v>
                </c:pt>
                <c:pt idx="121">
                  <c:v>02/05/3800</c:v>
                </c:pt>
                <c:pt idx="122">
                  <c:v>03/05/3800</c:v>
                </c:pt>
                <c:pt idx="123">
                  <c:v>04/05/3800</c:v>
                </c:pt>
                <c:pt idx="124">
                  <c:v>05/05/3800</c:v>
                </c:pt>
                <c:pt idx="125">
                  <c:v>06/05/3800</c:v>
                </c:pt>
                <c:pt idx="126">
                  <c:v>07/05/3800</c:v>
                </c:pt>
                <c:pt idx="127">
                  <c:v>08/05/3800</c:v>
                </c:pt>
                <c:pt idx="128">
                  <c:v>09/05/3800</c:v>
                </c:pt>
                <c:pt idx="129">
                  <c:v>10/05/3800</c:v>
                </c:pt>
                <c:pt idx="130">
                  <c:v>11/05/3800</c:v>
                </c:pt>
                <c:pt idx="131">
                  <c:v>12/05/3800</c:v>
                </c:pt>
                <c:pt idx="132">
                  <c:v>13/05/3800</c:v>
                </c:pt>
                <c:pt idx="133">
                  <c:v>14/05/3800</c:v>
                </c:pt>
                <c:pt idx="134">
                  <c:v>15/05/3800</c:v>
                </c:pt>
                <c:pt idx="135">
                  <c:v>16/05/3800</c:v>
                </c:pt>
                <c:pt idx="136">
                  <c:v>17/05/3800</c:v>
                </c:pt>
                <c:pt idx="137">
                  <c:v>18/05/3800</c:v>
                </c:pt>
                <c:pt idx="138">
                  <c:v>19/05/3800</c:v>
                </c:pt>
                <c:pt idx="139">
                  <c:v>20/05/3800</c:v>
                </c:pt>
                <c:pt idx="140">
                  <c:v>21/05/3800</c:v>
                </c:pt>
                <c:pt idx="141">
                  <c:v>22/05/3800</c:v>
                </c:pt>
                <c:pt idx="142">
                  <c:v>23/05/3800</c:v>
                </c:pt>
                <c:pt idx="143">
                  <c:v>24/05/3800</c:v>
                </c:pt>
                <c:pt idx="144">
                  <c:v>25/05/3800</c:v>
                </c:pt>
                <c:pt idx="145">
                  <c:v>26/05/3800</c:v>
                </c:pt>
                <c:pt idx="146">
                  <c:v>27/05/3800</c:v>
                </c:pt>
                <c:pt idx="147">
                  <c:v>28/05/3800</c:v>
                </c:pt>
                <c:pt idx="148">
                  <c:v>29/05/3800</c:v>
                </c:pt>
                <c:pt idx="149">
                  <c:v>30/05/3800</c:v>
                </c:pt>
                <c:pt idx="150">
                  <c:v>31/05/3800</c:v>
                </c:pt>
                <c:pt idx="151">
                  <c:v>01/06/3800</c:v>
                </c:pt>
                <c:pt idx="152">
                  <c:v>02/06/3800</c:v>
                </c:pt>
                <c:pt idx="153">
                  <c:v>03/06/3800</c:v>
                </c:pt>
                <c:pt idx="154">
                  <c:v>04/06/3800</c:v>
                </c:pt>
                <c:pt idx="155">
                  <c:v>05/06/3800</c:v>
                </c:pt>
                <c:pt idx="156">
                  <c:v>06/06/3800</c:v>
                </c:pt>
                <c:pt idx="157">
                  <c:v>07/06/3800</c:v>
                </c:pt>
                <c:pt idx="158">
                  <c:v>08/06/3800</c:v>
                </c:pt>
                <c:pt idx="159">
                  <c:v>09/06/3800</c:v>
                </c:pt>
                <c:pt idx="160">
                  <c:v>10/06/3800</c:v>
                </c:pt>
                <c:pt idx="161">
                  <c:v>11/06/3800</c:v>
                </c:pt>
                <c:pt idx="162">
                  <c:v>12/06/3800</c:v>
                </c:pt>
                <c:pt idx="163">
                  <c:v>13/06/3800</c:v>
                </c:pt>
                <c:pt idx="164">
                  <c:v>14/06/3800</c:v>
                </c:pt>
                <c:pt idx="165">
                  <c:v>15/06/3800</c:v>
                </c:pt>
                <c:pt idx="166">
                  <c:v>16/06/3800</c:v>
                </c:pt>
                <c:pt idx="167">
                  <c:v>17/06/3800</c:v>
                </c:pt>
                <c:pt idx="168">
                  <c:v>18/06/3800</c:v>
                </c:pt>
                <c:pt idx="169">
                  <c:v>19/06/3800</c:v>
                </c:pt>
                <c:pt idx="170">
                  <c:v>20/06/3800</c:v>
                </c:pt>
                <c:pt idx="171">
                  <c:v>21/06/3800</c:v>
                </c:pt>
                <c:pt idx="172">
                  <c:v>22/06/3800</c:v>
                </c:pt>
                <c:pt idx="173">
                  <c:v>23/06/3800</c:v>
                </c:pt>
                <c:pt idx="174">
                  <c:v>24/06/3800</c:v>
                </c:pt>
                <c:pt idx="175">
                  <c:v>25/06/3800</c:v>
                </c:pt>
                <c:pt idx="176">
                  <c:v>26/06/3800</c:v>
                </c:pt>
                <c:pt idx="177">
                  <c:v>27/06/3800</c:v>
                </c:pt>
                <c:pt idx="178">
                  <c:v>28/06/3800</c:v>
                </c:pt>
                <c:pt idx="179">
                  <c:v>29/06/3800</c:v>
                </c:pt>
                <c:pt idx="180">
                  <c:v>30/06/3800</c:v>
                </c:pt>
                <c:pt idx="181">
                  <c:v>01/07/3800</c:v>
                </c:pt>
                <c:pt idx="182">
                  <c:v>02/07/3800</c:v>
                </c:pt>
                <c:pt idx="183">
                  <c:v>03/07/3800</c:v>
                </c:pt>
                <c:pt idx="184">
                  <c:v>04/07/3800</c:v>
                </c:pt>
                <c:pt idx="185">
                  <c:v>05/07/3800</c:v>
                </c:pt>
                <c:pt idx="186">
                  <c:v>06/07/3800</c:v>
                </c:pt>
                <c:pt idx="187">
                  <c:v>07/07/3800</c:v>
                </c:pt>
                <c:pt idx="188">
                  <c:v>08/07/3800</c:v>
                </c:pt>
                <c:pt idx="189">
                  <c:v>09/07/3800</c:v>
                </c:pt>
                <c:pt idx="190">
                  <c:v>10/07/3800</c:v>
                </c:pt>
                <c:pt idx="191">
                  <c:v>11/07/3800</c:v>
                </c:pt>
                <c:pt idx="192">
                  <c:v>12/07/3800</c:v>
                </c:pt>
                <c:pt idx="193">
                  <c:v>13/07/3800</c:v>
                </c:pt>
                <c:pt idx="194">
                  <c:v>14/07/3800</c:v>
                </c:pt>
                <c:pt idx="195">
                  <c:v>15/07/3800</c:v>
                </c:pt>
                <c:pt idx="196">
                  <c:v>16/07/3800</c:v>
                </c:pt>
                <c:pt idx="197">
                  <c:v>17/07/3800</c:v>
                </c:pt>
                <c:pt idx="198">
                  <c:v>18/07/3800</c:v>
                </c:pt>
                <c:pt idx="199">
                  <c:v>19/07/3800</c:v>
                </c:pt>
                <c:pt idx="200">
                  <c:v>20/07/3800</c:v>
                </c:pt>
                <c:pt idx="201">
                  <c:v>21/07/3800</c:v>
                </c:pt>
                <c:pt idx="202">
                  <c:v>22/07/3800</c:v>
                </c:pt>
                <c:pt idx="203">
                  <c:v>23/07/3800</c:v>
                </c:pt>
                <c:pt idx="204">
                  <c:v>24/07/3800</c:v>
                </c:pt>
                <c:pt idx="205">
                  <c:v>25/07/3800</c:v>
                </c:pt>
                <c:pt idx="206">
                  <c:v>26/07/3800</c:v>
                </c:pt>
                <c:pt idx="207">
                  <c:v>27/07/3800</c:v>
                </c:pt>
                <c:pt idx="208">
                  <c:v>28/07/3800</c:v>
                </c:pt>
                <c:pt idx="209">
                  <c:v>29/07/3800</c:v>
                </c:pt>
                <c:pt idx="210">
                  <c:v>30/07/3800</c:v>
                </c:pt>
                <c:pt idx="211">
                  <c:v>31/07/3800</c:v>
                </c:pt>
                <c:pt idx="212">
                  <c:v>01/08/3800</c:v>
                </c:pt>
                <c:pt idx="213">
                  <c:v>02/08/3800</c:v>
                </c:pt>
                <c:pt idx="214">
                  <c:v>03/08/3800</c:v>
                </c:pt>
                <c:pt idx="215">
                  <c:v>04/08/3800</c:v>
                </c:pt>
                <c:pt idx="216">
                  <c:v>05/08/3800</c:v>
                </c:pt>
                <c:pt idx="217">
                  <c:v>06/08/3800</c:v>
                </c:pt>
                <c:pt idx="218">
                  <c:v>07/08/3800</c:v>
                </c:pt>
                <c:pt idx="219">
                  <c:v>08/08/3800</c:v>
                </c:pt>
                <c:pt idx="220">
                  <c:v>09/08/3800</c:v>
                </c:pt>
                <c:pt idx="221">
                  <c:v>10/08/3800</c:v>
                </c:pt>
                <c:pt idx="222">
                  <c:v>11/08/3800</c:v>
                </c:pt>
                <c:pt idx="223">
                  <c:v>12/08/3800</c:v>
                </c:pt>
                <c:pt idx="224">
                  <c:v>13/08/3800</c:v>
                </c:pt>
                <c:pt idx="225">
                  <c:v>14/08/3800</c:v>
                </c:pt>
                <c:pt idx="226">
                  <c:v>15/08/3800</c:v>
                </c:pt>
                <c:pt idx="227">
                  <c:v>16/08/3800</c:v>
                </c:pt>
                <c:pt idx="228">
                  <c:v>17/08/3800</c:v>
                </c:pt>
                <c:pt idx="229">
                  <c:v>18/08/3800</c:v>
                </c:pt>
                <c:pt idx="230">
                  <c:v>19/08/3800</c:v>
                </c:pt>
                <c:pt idx="231">
                  <c:v>20/08/3800</c:v>
                </c:pt>
                <c:pt idx="232">
                  <c:v>21/08/3800</c:v>
                </c:pt>
                <c:pt idx="233">
                  <c:v>22/08/3800</c:v>
                </c:pt>
                <c:pt idx="234">
                  <c:v>23/08/3800</c:v>
                </c:pt>
                <c:pt idx="235">
                  <c:v>24/08/3800</c:v>
                </c:pt>
                <c:pt idx="236">
                  <c:v>25/08/3800</c:v>
                </c:pt>
                <c:pt idx="237">
                  <c:v>26/08/3800</c:v>
                </c:pt>
                <c:pt idx="238">
                  <c:v>27/08/3800</c:v>
                </c:pt>
                <c:pt idx="239">
                  <c:v>28/08/3800</c:v>
                </c:pt>
                <c:pt idx="240">
                  <c:v>29/08/3800</c:v>
                </c:pt>
                <c:pt idx="241">
                  <c:v>30/08/3800</c:v>
                </c:pt>
                <c:pt idx="242">
                  <c:v>31/08/3800</c:v>
                </c:pt>
                <c:pt idx="243">
                  <c:v>01/09/3800</c:v>
                </c:pt>
                <c:pt idx="244">
                  <c:v>02/09/3800</c:v>
                </c:pt>
                <c:pt idx="245">
                  <c:v>03/09/3800</c:v>
                </c:pt>
                <c:pt idx="246">
                  <c:v>04/09/3800</c:v>
                </c:pt>
                <c:pt idx="247">
                  <c:v>05/09/3800</c:v>
                </c:pt>
                <c:pt idx="248">
                  <c:v>06/09/3800</c:v>
                </c:pt>
                <c:pt idx="249">
                  <c:v>07/09/3800</c:v>
                </c:pt>
                <c:pt idx="250">
                  <c:v>08/09/3800</c:v>
                </c:pt>
                <c:pt idx="251">
                  <c:v>09/09/3800</c:v>
                </c:pt>
                <c:pt idx="252">
                  <c:v>10/09/3800</c:v>
                </c:pt>
                <c:pt idx="253">
                  <c:v>11/09/3800</c:v>
                </c:pt>
                <c:pt idx="254">
                  <c:v>12/09/3800</c:v>
                </c:pt>
                <c:pt idx="255">
                  <c:v>13/09/3800</c:v>
                </c:pt>
                <c:pt idx="256">
                  <c:v>14/09/3800</c:v>
                </c:pt>
                <c:pt idx="257">
                  <c:v>15/09/3800</c:v>
                </c:pt>
                <c:pt idx="258">
                  <c:v>16/09/3800</c:v>
                </c:pt>
                <c:pt idx="259">
                  <c:v>17/09/3800</c:v>
                </c:pt>
                <c:pt idx="260">
                  <c:v>18/09/3800</c:v>
                </c:pt>
                <c:pt idx="261">
                  <c:v>19/09/3800</c:v>
                </c:pt>
                <c:pt idx="262">
                  <c:v>20/09/3800</c:v>
                </c:pt>
                <c:pt idx="263">
                  <c:v>21/09/3800</c:v>
                </c:pt>
                <c:pt idx="264">
                  <c:v>22/09/3800</c:v>
                </c:pt>
                <c:pt idx="265">
                  <c:v>23/09/3800</c:v>
                </c:pt>
                <c:pt idx="266">
                  <c:v>24/09/3800</c:v>
                </c:pt>
                <c:pt idx="267">
                  <c:v>25/09/3800</c:v>
                </c:pt>
                <c:pt idx="268">
                  <c:v>26/09/3800</c:v>
                </c:pt>
                <c:pt idx="269">
                  <c:v>27/09/3800</c:v>
                </c:pt>
                <c:pt idx="270">
                  <c:v>28/09/3800</c:v>
                </c:pt>
                <c:pt idx="271">
                  <c:v>29/09/3800</c:v>
                </c:pt>
                <c:pt idx="272">
                  <c:v>30/09/3800</c:v>
                </c:pt>
                <c:pt idx="273">
                  <c:v>01/10/3800</c:v>
                </c:pt>
                <c:pt idx="274">
                  <c:v>02/10/3800</c:v>
                </c:pt>
                <c:pt idx="275">
                  <c:v>03/10/3800</c:v>
                </c:pt>
                <c:pt idx="276">
                  <c:v>04/10/3800</c:v>
                </c:pt>
                <c:pt idx="277">
                  <c:v>05/10/3800</c:v>
                </c:pt>
                <c:pt idx="278">
                  <c:v>06/10/3800</c:v>
                </c:pt>
                <c:pt idx="279">
                  <c:v>07/10/3800</c:v>
                </c:pt>
                <c:pt idx="280">
                  <c:v>08/10/3800</c:v>
                </c:pt>
                <c:pt idx="281">
                  <c:v>09/10/3800</c:v>
                </c:pt>
                <c:pt idx="282">
                  <c:v>10/10/3800</c:v>
                </c:pt>
                <c:pt idx="283">
                  <c:v>11/10/3800</c:v>
                </c:pt>
                <c:pt idx="284">
                  <c:v>12/10/3800</c:v>
                </c:pt>
                <c:pt idx="285">
                  <c:v>13/10/3800</c:v>
                </c:pt>
                <c:pt idx="286">
                  <c:v>14/10/3800</c:v>
                </c:pt>
                <c:pt idx="287">
                  <c:v>15/10/3800</c:v>
                </c:pt>
                <c:pt idx="288">
                  <c:v>16/10/3800</c:v>
                </c:pt>
                <c:pt idx="289">
                  <c:v>17/10/3800</c:v>
                </c:pt>
                <c:pt idx="290">
                  <c:v>18/10/3800</c:v>
                </c:pt>
                <c:pt idx="291">
                  <c:v>19/10/3800</c:v>
                </c:pt>
                <c:pt idx="292">
                  <c:v>20/10/3800</c:v>
                </c:pt>
                <c:pt idx="293">
                  <c:v>21/10/3800</c:v>
                </c:pt>
                <c:pt idx="294">
                  <c:v>22/10/3800</c:v>
                </c:pt>
                <c:pt idx="295">
                  <c:v>23/10/3800</c:v>
                </c:pt>
                <c:pt idx="296">
                  <c:v>24/10/3800</c:v>
                </c:pt>
                <c:pt idx="297">
                  <c:v>25/10/3800</c:v>
                </c:pt>
                <c:pt idx="298">
                  <c:v>26/10/3800</c:v>
                </c:pt>
                <c:pt idx="299">
                  <c:v>27/10/3800</c:v>
                </c:pt>
                <c:pt idx="300">
                  <c:v>28/10/3800</c:v>
                </c:pt>
                <c:pt idx="301">
                  <c:v>29/10/3800</c:v>
                </c:pt>
                <c:pt idx="302">
                  <c:v>30/10/3800</c:v>
                </c:pt>
                <c:pt idx="303">
                  <c:v>31/10/3800</c:v>
                </c:pt>
                <c:pt idx="304">
                  <c:v>01/11/3800</c:v>
                </c:pt>
                <c:pt idx="305">
                  <c:v>02/11/3800</c:v>
                </c:pt>
                <c:pt idx="306">
                  <c:v>03/11/3800</c:v>
                </c:pt>
                <c:pt idx="307">
                  <c:v>04/11/3800</c:v>
                </c:pt>
                <c:pt idx="308">
                  <c:v>05/11/3800</c:v>
                </c:pt>
                <c:pt idx="309">
                  <c:v>06/11/3800</c:v>
                </c:pt>
                <c:pt idx="310">
                  <c:v>07/11/3800</c:v>
                </c:pt>
                <c:pt idx="311">
                  <c:v>08/11/3800</c:v>
                </c:pt>
                <c:pt idx="312">
                  <c:v>09/11/3800</c:v>
                </c:pt>
                <c:pt idx="313">
                  <c:v>10/11/3800</c:v>
                </c:pt>
                <c:pt idx="314">
                  <c:v>11/11/3800</c:v>
                </c:pt>
                <c:pt idx="315">
                  <c:v>12/11/3800</c:v>
                </c:pt>
                <c:pt idx="316">
                  <c:v>13/11/3800</c:v>
                </c:pt>
                <c:pt idx="317">
                  <c:v>14/11/3800</c:v>
                </c:pt>
                <c:pt idx="318">
                  <c:v>15/11/3800</c:v>
                </c:pt>
                <c:pt idx="319">
                  <c:v>16/11/3800</c:v>
                </c:pt>
                <c:pt idx="320">
                  <c:v>17/11/3800</c:v>
                </c:pt>
                <c:pt idx="321">
                  <c:v>18/11/3800</c:v>
                </c:pt>
                <c:pt idx="322">
                  <c:v>19/11/3800</c:v>
                </c:pt>
                <c:pt idx="323">
                  <c:v>20/11/3800</c:v>
                </c:pt>
                <c:pt idx="324">
                  <c:v>21/11/3800</c:v>
                </c:pt>
                <c:pt idx="325">
                  <c:v>22/11/3800</c:v>
                </c:pt>
                <c:pt idx="326">
                  <c:v>23/11/3800</c:v>
                </c:pt>
                <c:pt idx="327">
                  <c:v>24/11/3800</c:v>
                </c:pt>
                <c:pt idx="328">
                  <c:v>25/11/3800</c:v>
                </c:pt>
                <c:pt idx="329">
                  <c:v>26/11/3800</c:v>
                </c:pt>
                <c:pt idx="330">
                  <c:v>27/11/3800</c:v>
                </c:pt>
                <c:pt idx="331">
                  <c:v>28/11/3800</c:v>
                </c:pt>
                <c:pt idx="332">
                  <c:v>29/11/3800</c:v>
                </c:pt>
                <c:pt idx="333">
                  <c:v>30/11/3800</c:v>
                </c:pt>
                <c:pt idx="334">
                  <c:v>01/12/3800</c:v>
                </c:pt>
                <c:pt idx="335">
                  <c:v>02/12/3800</c:v>
                </c:pt>
                <c:pt idx="336">
                  <c:v>03/12/3800</c:v>
                </c:pt>
                <c:pt idx="337">
                  <c:v>04/12/3800</c:v>
                </c:pt>
                <c:pt idx="338">
                  <c:v>05/12/3800</c:v>
                </c:pt>
                <c:pt idx="339">
                  <c:v>06/12/3800</c:v>
                </c:pt>
                <c:pt idx="340">
                  <c:v>07/12/3800</c:v>
                </c:pt>
                <c:pt idx="341">
                  <c:v>08/12/3800</c:v>
                </c:pt>
                <c:pt idx="342">
                  <c:v>09/12/3800</c:v>
                </c:pt>
                <c:pt idx="343">
                  <c:v>10/12/3800</c:v>
                </c:pt>
                <c:pt idx="344">
                  <c:v>11/12/3800</c:v>
                </c:pt>
                <c:pt idx="345">
                  <c:v>12/12/3800</c:v>
                </c:pt>
                <c:pt idx="346">
                  <c:v>13/12/3800</c:v>
                </c:pt>
                <c:pt idx="347">
                  <c:v>14/12/3800</c:v>
                </c:pt>
                <c:pt idx="348">
                  <c:v>15/12/3800</c:v>
                </c:pt>
                <c:pt idx="349">
                  <c:v>16/12/3800</c:v>
                </c:pt>
                <c:pt idx="350">
                  <c:v>17/12/3800</c:v>
                </c:pt>
                <c:pt idx="351">
                  <c:v>18/12/3800</c:v>
                </c:pt>
                <c:pt idx="352">
                  <c:v>19/12/3800</c:v>
                </c:pt>
                <c:pt idx="353">
                  <c:v>20/12/3800</c:v>
                </c:pt>
                <c:pt idx="354">
                  <c:v>21/12/3800</c:v>
                </c:pt>
                <c:pt idx="355">
                  <c:v>22/12/3800</c:v>
                </c:pt>
                <c:pt idx="356">
                  <c:v>23/12/3800</c:v>
                </c:pt>
                <c:pt idx="357">
                  <c:v>24/12/3800</c:v>
                </c:pt>
                <c:pt idx="358">
                  <c:v>25/12/3800</c:v>
                </c:pt>
                <c:pt idx="359">
                  <c:v>26/12/3800</c:v>
                </c:pt>
                <c:pt idx="360">
                  <c:v>27/12/3800</c:v>
                </c:pt>
                <c:pt idx="361">
                  <c:v>28/12/3800</c:v>
                </c:pt>
                <c:pt idx="362">
                  <c:v>29/12/3800</c:v>
                </c:pt>
                <c:pt idx="363">
                  <c:v>30/12/3800</c:v>
                </c:pt>
                <c:pt idx="364">
                  <c:v>31/12/3800</c:v>
                </c:pt>
              </c:strCache>
            </c:strRef>
          </c:cat>
          <c:val>
            <c:numRef>
              <c:f>Report!$AD$56:$AD$421</c:f>
              <c:numCache>
                <c:formatCode>0</c:formatCode>
                <c:ptCount val="36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0</c:v>
                </c:pt>
                <c:pt idx="155">
                  <c:v>0</c:v>
                </c:pt>
                <c:pt idx="156">
                  <c:v>0</c:v>
                </c:pt>
                <c:pt idx="157">
                  <c:v>0</c:v>
                </c:pt>
                <c:pt idx="158">
                  <c:v>0</c:v>
                </c:pt>
                <c:pt idx="159">
                  <c:v>0</c:v>
                </c:pt>
                <c:pt idx="160">
                  <c:v>0</c:v>
                </c:pt>
                <c:pt idx="161">
                  <c:v>0</c:v>
                </c:pt>
                <c:pt idx="162">
                  <c:v>0</c:v>
                </c:pt>
                <c:pt idx="163">
                  <c:v>0</c:v>
                </c:pt>
                <c:pt idx="164">
                  <c:v>0</c:v>
                </c:pt>
                <c:pt idx="165">
                  <c:v>0</c:v>
                </c:pt>
                <c:pt idx="166">
                  <c:v>0</c:v>
                </c:pt>
                <c:pt idx="167">
                  <c:v>0</c:v>
                </c:pt>
                <c:pt idx="168">
                  <c:v>0</c:v>
                </c:pt>
                <c:pt idx="169">
                  <c:v>0</c:v>
                </c:pt>
                <c:pt idx="170">
                  <c:v>0</c:v>
                </c:pt>
                <c:pt idx="171">
                  <c:v>0</c:v>
                </c:pt>
                <c:pt idx="172">
                  <c:v>0</c:v>
                </c:pt>
                <c:pt idx="173">
                  <c:v>0</c:v>
                </c:pt>
                <c:pt idx="174">
                  <c:v>0</c:v>
                </c:pt>
                <c:pt idx="175">
                  <c:v>0</c:v>
                </c:pt>
                <c:pt idx="176">
                  <c:v>0</c:v>
                </c:pt>
                <c:pt idx="177">
                  <c:v>0</c:v>
                </c:pt>
                <c:pt idx="178">
                  <c:v>0</c:v>
                </c:pt>
                <c:pt idx="179">
                  <c:v>0</c:v>
                </c:pt>
                <c:pt idx="180">
                  <c:v>0</c:v>
                </c:pt>
                <c:pt idx="181">
                  <c:v>0</c:v>
                </c:pt>
                <c:pt idx="182">
                  <c:v>0</c:v>
                </c:pt>
                <c:pt idx="183">
                  <c:v>0</c:v>
                </c:pt>
                <c:pt idx="184">
                  <c:v>0</c:v>
                </c:pt>
                <c:pt idx="185">
                  <c:v>0</c:v>
                </c:pt>
                <c:pt idx="186">
                  <c:v>0</c:v>
                </c:pt>
                <c:pt idx="187">
                  <c:v>0</c:v>
                </c:pt>
                <c:pt idx="188">
                  <c:v>0</c:v>
                </c:pt>
                <c:pt idx="189">
                  <c:v>0</c:v>
                </c:pt>
                <c:pt idx="190">
                  <c:v>0</c:v>
                </c:pt>
                <c:pt idx="191">
                  <c:v>0</c:v>
                </c:pt>
                <c:pt idx="192">
                  <c:v>0</c:v>
                </c:pt>
                <c:pt idx="193">
                  <c:v>0</c:v>
                </c:pt>
                <c:pt idx="194">
                  <c:v>0</c:v>
                </c:pt>
                <c:pt idx="195">
                  <c:v>0</c:v>
                </c:pt>
                <c:pt idx="196">
                  <c:v>0</c:v>
                </c:pt>
                <c:pt idx="197">
                  <c:v>0</c:v>
                </c:pt>
                <c:pt idx="198">
                  <c:v>0</c:v>
                </c:pt>
                <c:pt idx="199">
                  <c:v>0</c:v>
                </c:pt>
                <c:pt idx="200">
                  <c:v>0</c:v>
                </c:pt>
                <c:pt idx="201">
                  <c:v>0</c:v>
                </c:pt>
                <c:pt idx="202">
                  <c:v>0</c:v>
                </c:pt>
                <c:pt idx="203">
                  <c:v>0</c:v>
                </c:pt>
                <c:pt idx="204">
                  <c:v>0</c:v>
                </c:pt>
                <c:pt idx="205">
                  <c:v>0</c:v>
                </c:pt>
                <c:pt idx="206">
                  <c:v>0</c:v>
                </c:pt>
                <c:pt idx="207">
                  <c:v>0</c:v>
                </c:pt>
                <c:pt idx="208">
                  <c:v>0</c:v>
                </c:pt>
                <c:pt idx="209">
                  <c:v>0</c:v>
                </c:pt>
                <c:pt idx="210">
                  <c:v>0</c:v>
                </c:pt>
                <c:pt idx="211">
                  <c:v>0</c:v>
                </c:pt>
                <c:pt idx="212">
                  <c:v>0</c:v>
                </c:pt>
                <c:pt idx="213">
                  <c:v>0</c:v>
                </c:pt>
                <c:pt idx="214">
                  <c:v>0</c:v>
                </c:pt>
                <c:pt idx="215">
                  <c:v>0</c:v>
                </c:pt>
                <c:pt idx="216">
                  <c:v>0</c:v>
                </c:pt>
                <c:pt idx="217">
                  <c:v>0</c:v>
                </c:pt>
                <c:pt idx="218">
                  <c:v>0</c:v>
                </c:pt>
                <c:pt idx="219">
                  <c:v>0</c:v>
                </c:pt>
                <c:pt idx="220">
                  <c:v>0</c:v>
                </c:pt>
                <c:pt idx="221">
                  <c:v>0</c:v>
                </c:pt>
                <c:pt idx="222">
                  <c:v>0</c:v>
                </c:pt>
                <c:pt idx="223">
                  <c:v>0</c:v>
                </c:pt>
                <c:pt idx="224">
                  <c:v>0</c:v>
                </c:pt>
                <c:pt idx="225">
                  <c:v>0</c:v>
                </c:pt>
                <c:pt idx="226">
                  <c:v>0</c:v>
                </c:pt>
                <c:pt idx="227">
                  <c:v>0</c:v>
                </c:pt>
                <c:pt idx="228">
                  <c:v>0</c:v>
                </c:pt>
                <c:pt idx="229">
                  <c:v>0</c:v>
                </c:pt>
                <c:pt idx="230">
                  <c:v>0</c:v>
                </c:pt>
                <c:pt idx="231">
                  <c:v>0</c:v>
                </c:pt>
                <c:pt idx="232">
                  <c:v>0</c:v>
                </c:pt>
                <c:pt idx="233">
                  <c:v>0</c:v>
                </c:pt>
                <c:pt idx="234">
                  <c:v>0</c:v>
                </c:pt>
                <c:pt idx="235">
                  <c:v>0</c:v>
                </c:pt>
                <c:pt idx="236">
                  <c:v>0</c:v>
                </c:pt>
                <c:pt idx="237">
                  <c:v>0</c:v>
                </c:pt>
                <c:pt idx="238">
                  <c:v>0</c:v>
                </c:pt>
                <c:pt idx="239">
                  <c:v>0</c:v>
                </c:pt>
                <c:pt idx="240">
                  <c:v>0</c:v>
                </c:pt>
                <c:pt idx="241">
                  <c:v>0</c:v>
                </c:pt>
                <c:pt idx="242">
                  <c:v>0</c:v>
                </c:pt>
                <c:pt idx="243">
                  <c:v>0</c:v>
                </c:pt>
                <c:pt idx="244">
                  <c:v>0</c:v>
                </c:pt>
                <c:pt idx="245">
                  <c:v>0</c:v>
                </c:pt>
                <c:pt idx="246">
                  <c:v>0</c:v>
                </c:pt>
                <c:pt idx="247">
                  <c:v>0</c:v>
                </c:pt>
                <c:pt idx="248">
                  <c:v>0</c:v>
                </c:pt>
                <c:pt idx="249">
                  <c:v>0</c:v>
                </c:pt>
                <c:pt idx="250">
                  <c:v>0</c:v>
                </c:pt>
                <c:pt idx="251">
                  <c:v>0</c:v>
                </c:pt>
                <c:pt idx="252">
                  <c:v>0</c:v>
                </c:pt>
                <c:pt idx="253">
                  <c:v>0</c:v>
                </c:pt>
                <c:pt idx="254">
                  <c:v>0</c:v>
                </c:pt>
                <c:pt idx="255">
                  <c:v>0</c:v>
                </c:pt>
                <c:pt idx="256">
                  <c:v>0</c:v>
                </c:pt>
                <c:pt idx="257">
                  <c:v>0</c:v>
                </c:pt>
                <c:pt idx="258">
                  <c:v>0</c:v>
                </c:pt>
                <c:pt idx="259">
                  <c:v>0</c:v>
                </c:pt>
                <c:pt idx="260">
                  <c:v>0</c:v>
                </c:pt>
                <c:pt idx="261">
                  <c:v>0</c:v>
                </c:pt>
                <c:pt idx="262">
                  <c:v>0</c:v>
                </c:pt>
                <c:pt idx="263">
                  <c:v>0</c:v>
                </c:pt>
                <c:pt idx="264">
                  <c:v>0</c:v>
                </c:pt>
                <c:pt idx="265">
                  <c:v>0</c:v>
                </c:pt>
                <c:pt idx="266">
                  <c:v>0</c:v>
                </c:pt>
                <c:pt idx="267">
                  <c:v>0</c:v>
                </c:pt>
                <c:pt idx="268">
                  <c:v>0</c:v>
                </c:pt>
                <c:pt idx="269">
                  <c:v>0</c:v>
                </c:pt>
                <c:pt idx="270">
                  <c:v>0</c:v>
                </c:pt>
                <c:pt idx="271">
                  <c:v>0</c:v>
                </c:pt>
                <c:pt idx="272">
                  <c:v>0</c:v>
                </c:pt>
                <c:pt idx="273">
                  <c:v>0</c:v>
                </c:pt>
                <c:pt idx="274">
                  <c:v>0</c:v>
                </c:pt>
                <c:pt idx="275">
                  <c:v>0</c:v>
                </c:pt>
                <c:pt idx="276">
                  <c:v>0</c:v>
                </c:pt>
                <c:pt idx="277">
                  <c:v>0</c:v>
                </c:pt>
                <c:pt idx="278">
                  <c:v>0</c:v>
                </c:pt>
                <c:pt idx="279">
                  <c:v>0</c:v>
                </c:pt>
                <c:pt idx="280">
                  <c:v>0</c:v>
                </c:pt>
                <c:pt idx="281">
                  <c:v>0</c:v>
                </c:pt>
                <c:pt idx="282">
                  <c:v>0</c:v>
                </c:pt>
                <c:pt idx="283">
                  <c:v>0</c:v>
                </c:pt>
                <c:pt idx="284">
                  <c:v>0</c:v>
                </c:pt>
                <c:pt idx="285">
                  <c:v>0</c:v>
                </c:pt>
                <c:pt idx="286">
                  <c:v>0</c:v>
                </c:pt>
                <c:pt idx="287">
                  <c:v>0</c:v>
                </c:pt>
                <c:pt idx="288">
                  <c:v>0</c:v>
                </c:pt>
                <c:pt idx="289">
                  <c:v>0</c:v>
                </c:pt>
                <c:pt idx="290">
                  <c:v>0</c:v>
                </c:pt>
                <c:pt idx="291">
                  <c:v>0</c:v>
                </c:pt>
                <c:pt idx="292">
                  <c:v>0</c:v>
                </c:pt>
                <c:pt idx="293">
                  <c:v>0</c:v>
                </c:pt>
                <c:pt idx="294">
                  <c:v>0</c:v>
                </c:pt>
                <c:pt idx="295">
                  <c:v>0</c:v>
                </c:pt>
                <c:pt idx="296">
                  <c:v>0</c:v>
                </c:pt>
                <c:pt idx="297">
                  <c:v>0</c:v>
                </c:pt>
                <c:pt idx="298">
                  <c:v>0</c:v>
                </c:pt>
                <c:pt idx="299">
                  <c:v>0</c:v>
                </c:pt>
                <c:pt idx="300">
                  <c:v>0</c:v>
                </c:pt>
                <c:pt idx="301">
                  <c:v>0</c:v>
                </c:pt>
                <c:pt idx="302">
                  <c:v>0</c:v>
                </c:pt>
                <c:pt idx="303">
                  <c:v>0</c:v>
                </c:pt>
                <c:pt idx="304">
                  <c:v>0</c:v>
                </c:pt>
                <c:pt idx="305">
                  <c:v>0</c:v>
                </c:pt>
                <c:pt idx="306">
                  <c:v>0</c:v>
                </c:pt>
                <c:pt idx="307">
                  <c:v>0</c:v>
                </c:pt>
                <c:pt idx="308">
                  <c:v>0</c:v>
                </c:pt>
                <c:pt idx="309">
                  <c:v>0</c:v>
                </c:pt>
                <c:pt idx="310">
                  <c:v>0</c:v>
                </c:pt>
                <c:pt idx="311">
                  <c:v>0</c:v>
                </c:pt>
                <c:pt idx="312">
                  <c:v>0</c:v>
                </c:pt>
                <c:pt idx="313">
                  <c:v>0</c:v>
                </c:pt>
                <c:pt idx="314">
                  <c:v>0</c:v>
                </c:pt>
                <c:pt idx="315">
                  <c:v>0</c:v>
                </c:pt>
                <c:pt idx="316">
                  <c:v>0</c:v>
                </c:pt>
                <c:pt idx="317">
                  <c:v>0</c:v>
                </c:pt>
                <c:pt idx="318">
                  <c:v>0</c:v>
                </c:pt>
                <c:pt idx="319">
                  <c:v>0</c:v>
                </c:pt>
                <c:pt idx="320">
                  <c:v>0</c:v>
                </c:pt>
                <c:pt idx="321">
                  <c:v>0</c:v>
                </c:pt>
                <c:pt idx="322">
                  <c:v>0</c:v>
                </c:pt>
                <c:pt idx="323">
                  <c:v>0</c:v>
                </c:pt>
                <c:pt idx="324">
                  <c:v>0</c:v>
                </c:pt>
                <c:pt idx="325">
                  <c:v>0</c:v>
                </c:pt>
                <c:pt idx="326">
                  <c:v>0</c:v>
                </c:pt>
                <c:pt idx="327">
                  <c:v>0</c:v>
                </c:pt>
                <c:pt idx="328">
                  <c:v>0</c:v>
                </c:pt>
                <c:pt idx="329">
                  <c:v>0</c:v>
                </c:pt>
                <c:pt idx="330">
                  <c:v>0</c:v>
                </c:pt>
                <c:pt idx="331">
                  <c:v>0</c:v>
                </c:pt>
                <c:pt idx="332">
                  <c:v>0</c:v>
                </c:pt>
                <c:pt idx="333">
                  <c:v>0</c:v>
                </c:pt>
                <c:pt idx="334">
                  <c:v>0</c:v>
                </c:pt>
                <c:pt idx="335">
                  <c:v>0</c:v>
                </c:pt>
                <c:pt idx="336">
                  <c:v>0</c:v>
                </c:pt>
                <c:pt idx="337">
                  <c:v>0</c:v>
                </c:pt>
                <c:pt idx="338">
                  <c:v>0</c:v>
                </c:pt>
                <c:pt idx="339">
                  <c:v>0</c:v>
                </c:pt>
                <c:pt idx="340">
                  <c:v>0</c:v>
                </c:pt>
                <c:pt idx="341">
                  <c:v>0</c:v>
                </c:pt>
                <c:pt idx="342">
                  <c:v>0</c:v>
                </c:pt>
                <c:pt idx="343">
                  <c:v>0</c:v>
                </c:pt>
                <c:pt idx="344">
                  <c:v>0</c:v>
                </c:pt>
                <c:pt idx="345">
                  <c:v>0</c:v>
                </c:pt>
                <c:pt idx="346">
                  <c:v>0</c:v>
                </c:pt>
                <c:pt idx="347">
                  <c:v>0</c:v>
                </c:pt>
                <c:pt idx="348">
                  <c:v>0</c:v>
                </c:pt>
                <c:pt idx="349">
                  <c:v>0</c:v>
                </c:pt>
                <c:pt idx="350">
                  <c:v>0</c:v>
                </c:pt>
                <c:pt idx="351">
                  <c:v>0</c:v>
                </c:pt>
                <c:pt idx="352">
                  <c:v>0</c:v>
                </c:pt>
                <c:pt idx="353">
                  <c:v>0</c:v>
                </c:pt>
                <c:pt idx="354">
                  <c:v>0</c:v>
                </c:pt>
                <c:pt idx="355">
                  <c:v>0</c:v>
                </c:pt>
                <c:pt idx="356">
                  <c:v>0</c:v>
                </c:pt>
                <c:pt idx="357">
                  <c:v>0</c:v>
                </c:pt>
                <c:pt idx="358">
                  <c:v>0</c:v>
                </c:pt>
                <c:pt idx="359">
                  <c:v>0</c:v>
                </c:pt>
                <c:pt idx="360">
                  <c:v>0</c:v>
                </c:pt>
                <c:pt idx="361">
                  <c:v>0</c:v>
                </c:pt>
                <c:pt idx="362">
                  <c:v>0</c:v>
                </c:pt>
                <c:pt idx="363">
                  <c:v>0</c:v>
                </c:pt>
                <c:pt idx="364">
                  <c:v>0</c:v>
                </c:pt>
                <c:pt idx="365">
                  <c:v>0</c:v>
                </c:pt>
              </c:numCache>
            </c:numRef>
          </c:val>
          <c:extLst>
            <c:ext xmlns:c16="http://schemas.microsoft.com/office/drawing/2014/chart" uri="{C3380CC4-5D6E-409C-BE32-E72D297353CC}">
              <c16:uniqueId val="{00000000-266A-4F1C-BE0D-F7D966B242DC}"/>
            </c:ext>
          </c:extLst>
        </c:ser>
        <c:dLbls>
          <c:showLegendKey val="0"/>
          <c:showVal val="0"/>
          <c:showCatName val="0"/>
          <c:showSerName val="0"/>
          <c:showPercent val="0"/>
          <c:showBubbleSize val="0"/>
        </c:dLbls>
        <c:gapWidth val="150"/>
        <c:axId val="651468680"/>
        <c:axId val="1"/>
      </c:barChart>
      <c:dateAx>
        <c:axId val="651468680"/>
        <c:scaling>
          <c:orientation val="minMax"/>
        </c:scaling>
        <c:delete val="0"/>
        <c:axPos val="b"/>
        <c:majorGridlines>
          <c:spPr>
            <a:ln w="3175">
              <a:solidFill>
                <a:srgbClr val="B3B3B3"/>
              </a:solidFill>
              <a:prstDash val="solid"/>
            </a:ln>
          </c:spPr>
        </c:majorGridlines>
        <c:numFmt formatCode="m/d/yyyy" sourceLinked="1"/>
        <c:majorTickMark val="none"/>
        <c:minorTickMark val="none"/>
        <c:tickLblPos val="low"/>
        <c:spPr>
          <a:ln w="12700">
            <a:solidFill>
              <a:srgbClr val="B3B3B3"/>
            </a:solidFill>
            <a:prstDash val="solid"/>
          </a:ln>
        </c:spPr>
        <c:txPr>
          <a:bodyPr rot="-2700000" vert="horz"/>
          <a:lstStyle/>
          <a:p>
            <a:pPr>
              <a:defRPr sz="900" b="0" i="0" u="none" strike="noStrike" baseline="0">
                <a:solidFill>
                  <a:srgbClr val="000000"/>
                </a:solidFill>
                <a:latin typeface="Calibri"/>
                <a:ea typeface="Calibri"/>
                <a:cs typeface="Calibri"/>
              </a:defRPr>
            </a:pPr>
            <a:endParaRPr lang="it-IT"/>
          </a:p>
        </c:txPr>
        <c:crossAx val="1"/>
        <c:crosses val="autoZero"/>
        <c:auto val="1"/>
        <c:lblOffset val="100"/>
        <c:baseTimeUnit val="days"/>
        <c:majorUnit val="3"/>
        <c:minorUnit val="1"/>
      </c:dateAx>
      <c:valAx>
        <c:axId val="1"/>
        <c:scaling>
          <c:orientation val="minMax"/>
          <c:min val="0"/>
        </c:scaling>
        <c:delete val="0"/>
        <c:axPos val="l"/>
        <c:majorGridlines>
          <c:spPr>
            <a:ln w="12700">
              <a:solidFill>
                <a:srgbClr val="B3B3B3"/>
              </a:solidFill>
              <a:prstDash val="solid"/>
            </a:ln>
          </c:spPr>
        </c:majorGridlines>
        <c:minorGridlines>
          <c:spPr>
            <a:ln w="12700">
              <a:solidFill>
                <a:srgbClr val="DDDDDD"/>
              </a:solidFill>
              <a:prstDash val="solid"/>
            </a:ln>
          </c:spPr>
        </c:minorGridlines>
        <c:numFmt formatCode="0" sourceLinked="1"/>
        <c:majorTickMark val="none"/>
        <c:minorTickMark val="none"/>
        <c:tickLblPos val="nextTo"/>
        <c:spPr>
          <a:ln w="12700">
            <a:solidFill>
              <a:srgbClr val="B3B3B3"/>
            </a:solidFill>
            <a:prstDash val="solid"/>
          </a:ln>
        </c:spPr>
        <c:txPr>
          <a:bodyPr rot="0" vert="horz"/>
          <a:lstStyle/>
          <a:p>
            <a:pPr>
              <a:defRPr sz="1000" b="0" i="0" u="none" strike="noStrike" baseline="0">
                <a:solidFill>
                  <a:srgbClr val="000000"/>
                </a:solidFill>
                <a:latin typeface="Calibri"/>
                <a:ea typeface="Calibri"/>
                <a:cs typeface="Calibri"/>
              </a:defRPr>
            </a:pPr>
            <a:endParaRPr lang="it-IT"/>
          </a:p>
        </c:txPr>
        <c:crossAx val="651468680"/>
        <c:crossesAt val="1"/>
        <c:crossBetween val="between"/>
      </c:valAx>
      <c:spPr>
        <a:solidFill>
          <a:srgbClr val="FFFFFF"/>
        </a:solidFill>
        <a:ln w="12700">
          <a:solidFill>
            <a:srgbClr val="B3B3B3"/>
          </a:solidFill>
          <a:prstDash val="solid"/>
        </a:ln>
      </c:spPr>
    </c:plotArea>
    <c:plotVisOnly val="0"/>
    <c:dispBlanksAs val="gap"/>
    <c:showDLblsOverMax val="0"/>
  </c:chart>
  <c:spPr>
    <a:solidFill>
      <a:srgbClr val="E8F2A1"/>
    </a:solidFill>
    <a:ln w="12700">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it-IT"/>
    </a:p>
  </c:txPr>
  <c:printSettings>
    <c:headerFooter alignWithMargins="0"/>
    <c:pageMargins b="1" l="0.75" r="0.75" t="1" header="0.51181102362204722" footer="0.51181102362204722"/>
    <c:pageSetup firstPageNumber="0"/>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editAs="absolute">
    <xdr:from>
      <xdr:col>7</xdr:col>
      <xdr:colOff>628650</xdr:colOff>
      <xdr:row>22</xdr:row>
      <xdr:rowOff>152400</xdr:rowOff>
    </xdr:from>
    <xdr:to>
      <xdr:col>15</xdr:col>
      <xdr:colOff>762000</xdr:colOff>
      <xdr:row>42</xdr:row>
      <xdr:rowOff>142875</xdr:rowOff>
    </xdr:to>
    <xdr:graphicFrame macro="">
      <xdr:nvGraphicFramePr>
        <xdr:cNvPr id="2052" name="Grafico 4">
          <a:extLst>
            <a:ext uri="{FF2B5EF4-FFF2-40B4-BE49-F238E27FC236}">
              <a16:creationId xmlns:a16="http://schemas.microsoft.com/office/drawing/2014/main" id="{9441F743-74B1-451A-B86A-42EBC033D91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0</xdr:col>
      <xdr:colOff>28575</xdr:colOff>
      <xdr:row>1</xdr:row>
      <xdr:rowOff>9525</xdr:rowOff>
    </xdr:from>
    <xdr:to>
      <xdr:col>1</xdr:col>
      <xdr:colOff>1085850</xdr:colOff>
      <xdr:row>4</xdr:row>
      <xdr:rowOff>28575</xdr:rowOff>
    </xdr:to>
    <xdr:pic>
      <xdr:nvPicPr>
        <xdr:cNvPr id="2053" name="Immagine 3">
          <a:extLst>
            <a:ext uri="{FF2B5EF4-FFF2-40B4-BE49-F238E27FC236}">
              <a16:creationId xmlns:a16="http://schemas.microsoft.com/office/drawing/2014/main" id="{D373FE59-5D0C-4B8C-B3F1-29B062DF64A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8575" y="257175"/>
          <a:ext cx="1314450" cy="809625"/>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absolute">
    <xdr:from>
      <xdr:col>7</xdr:col>
      <xdr:colOff>628650</xdr:colOff>
      <xdr:row>22</xdr:row>
      <xdr:rowOff>152400</xdr:rowOff>
    </xdr:from>
    <xdr:to>
      <xdr:col>15</xdr:col>
      <xdr:colOff>762000</xdr:colOff>
      <xdr:row>42</xdr:row>
      <xdr:rowOff>142875</xdr:rowOff>
    </xdr:to>
    <xdr:graphicFrame macro="">
      <xdr:nvGraphicFramePr>
        <xdr:cNvPr id="3073" name="Grafico 1">
          <a:extLst>
            <a:ext uri="{FF2B5EF4-FFF2-40B4-BE49-F238E27FC236}">
              <a16:creationId xmlns:a16="http://schemas.microsoft.com/office/drawing/2014/main" id="{D36D66DA-ADA6-4EB6-B509-3C06E3D926D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0</xdr:col>
      <xdr:colOff>28575</xdr:colOff>
      <xdr:row>1</xdr:row>
      <xdr:rowOff>9525</xdr:rowOff>
    </xdr:from>
    <xdr:to>
      <xdr:col>1</xdr:col>
      <xdr:colOff>1085850</xdr:colOff>
      <xdr:row>4</xdr:row>
      <xdr:rowOff>28575</xdr:rowOff>
    </xdr:to>
    <xdr:pic>
      <xdr:nvPicPr>
        <xdr:cNvPr id="3074" name="Immagine 3">
          <a:extLst>
            <a:ext uri="{FF2B5EF4-FFF2-40B4-BE49-F238E27FC236}">
              <a16:creationId xmlns:a16="http://schemas.microsoft.com/office/drawing/2014/main" id="{103F5125-EDC7-482A-B534-34430179254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8575" y="257175"/>
          <a:ext cx="1314450" cy="809625"/>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3"/>
  <sheetViews>
    <sheetView zoomScale="90" zoomScaleNormal="90" workbookViewId="0">
      <selection activeCell="A3" sqref="A3"/>
    </sheetView>
  </sheetViews>
  <sheetFormatPr defaultColWidth="8.7109375" defaultRowHeight="12.75" customHeight="1"/>
  <cols>
    <col min="1" max="1" width="124" style="1" customWidth="1"/>
    <col min="2" max="2" width="2.28515625" style="1" customWidth="1"/>
    <col min="3" max="3" width="3.7109375" style="1" customWidth="1"/>
    <col min="4" max="16384" width="8.7109375" style="1"/>
  </cols>
  <sheetData>
    <row r="1" spans="1:1" ht="21.6" customHeight="1">
      <c r="A1" s="2" t="s">
        <v>0</v>
      </c>
    </row>
    <row r="2" spans="1:1" ht="29.85" customHeight="1">
      <c r="A2" s="3" t="s">
        <v>1</v>
      </c>
    </row>
    <row r="3" spans="1:1" ht="409.6" customHeight="1">
      <c r="A3" s="4" t="s">
        <v>2</v>
      </c>
    </row>
  </sheetData>
  <sheetProtection selectLockedCells="1" selectUnlockedCells="1"/>
  <printOptions horizontalCentered="1"/>
  <pageMargins left="0.19652777777777777" right="0.19652777777777777" top="1.1812500000000001" bottom="0.19652777777777777" header="0.51181102362204722" footer="0.51181102362204722"/>
  <pageSetup paperSize="77" scale="77" firstPageNumber="0" pageOrder="overThenDown" orientation="landscape" horizontalDpi="300" verticalDpi="300"/>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W540"/>
  <sheetViews>
    <sheetView tabSelected="1" zoomScale="90" zoomScaleNormal="90" workbookViewId="0">
      <selection activeCell="B15" sqref="B15"/>
    </sheetView>
  </sheetViews>
  <sheetFormatPr defaultColWidth="11.42578125" defaultRowHeight="12.75" customHeight="1"/>
  <cols>
    <col min="1" max="1" width="3.85546875" style="5" customWidth="1"/>
    <col min="2" max="2" width="17.5703125" style="5" customWidth="1"/>
    <col min="3" max="3" width="15.28515625" style="5" customWidth="1"/>
    <col min="4" max="4" width="15.42578125" style="5" customWidth="1"/>
    <col min="5" max="5" width="13.7109375" style="5" customWidth="1"/>
    <col min="6" max="6" width="13.42578125" style="5" customWidth="1"/>
    <col min="7" max="7" width="14.5703125" style="5" customWidth="1"/>
    <col min="8" max="8" width="9.85546875" style="5" customWidth="1"/>
    <col min="9" max="9" width="13.28515625" style="5" customWidth="1"/>
    <col min="10" max="10" width="14.85546875" style="5" customWidth="1"/>
    <col min="11" max="11" width="10.85546875" style="5" customWidth="1"/>
    <col min="12" max="12" width="12.5703125" style="5" customWidth="1"/>
    <col min="13" max="13" width="11.5703125" style="5" customWidth="1"/>
    <col min="14" max="14" width="12.140625" style="5" customWidth="1"/>
    <col min="15" max="15" width="12" style="5" customWidth="1"/>
    <col min="16" max="16" width="12.42578125" style="5" customWidth="1"/>
    <col min="17" max="18" width="16.7109375" style="5" customWidth="1"/>
    <col min="19" max="19" width="11.5703125" style="5" customWidth="1"/>
    <col min="20" max="27" width="11.42578125" style="5"/>
    <col min="28" max="28" width="13" style="5" customWidth="1"/>
    <col min="29" max="30" width="14" style="5" customWidth="1"/>
    <col min="31" max="31" width="16.140625" style="5" customWidth="1"/>
    <col min="32" max="32" width="16.7109375" style="6" customWidth="1"/>
    <col min="33" max="35" width="11.42578125" style="5"/>
    <col min="36" max="36" width="15.85546875" style="5" customWidth="1"/>
    <col min="37" max="46" width="11.42578125" style="5"/>
    <col min="47" max="47" width="39.5703125" style="5" customWidth="1"/>
    <col min="48" max="48" width="12.140625" style="5" customWidth="1"/>
    <col min="49" max="49" width="35.5703125" style="5" customWidth="1"/>
    <col min="50" max="16384" width="11.42578125" style="5"/>
  </cols>
  <sheetData>
    <row r="1" spans="1:33" s="7" customFormat="1" ht="19.7" customHeight="1">
      <c r="A1" s="117" t="s">
        <v>3</v>
      </c>
      <c r="B1" s="117"/>
      <c r="C1" s="117"/>
      <c r="D1" s="117"/>
      <c r="E1" s="117"/>
      <c r="F1" s="117"/>
      <c r="G1" s="117"/>
      <c r="H1" s="117"/>
      <c r="I1" s="117"/>
      <c r="J1" s="117"/>
      <c r="K1" s="117"/>
      <c r="L1" s="117"/>
      <c r="M1" s="117"/>
      <c r="N1" s="117"/>
      <c r="O1" s="117"/>
      <c r="P1" s="117"/>
      <c r="AF1" s="8"/>
    </row>
    <row r="2" spans="1:33" s="7" customFormat="1" ht="11.1" customHeight="1">
      <c r="A2" s="9"/>
      <c r="B2" s="10"/>
      <c r="C2" s="11"/>
      <c r="D2" s="12"/>
      <c r="E2" s="11"/>
      <c r="F2" s="11"/>
      <c r="G2" s="10"/>
      <c r="H2" s="10"/>
      <c r="I2" s="11"/>
      <c r="J2" s="11"/>
      <c r="K2" s="11"/>
      <c r="L2" s="13"/>
      <c r="M2" s="14"/>
      <c r="N2" s="14"/>
      <c r="AF2" s="8"/>
    </row>
    <row r="3" spans="1:33" s="7" customFormat="1" ht="36.200000000000003" customHeight="1">
      <c r="B3" s="10"/>
      <c r="C3" s="1"/>
      <c r="D3" s="1"/>
      <c r="E3" s="1"/>
      <c r="F3" s="15" t="s">
        <v>4</v>
      </c>
      <c r="G3" s="118" t="s">
        <v>5</v>
      </c>
      <c r="H3" s="118"/>
      <c r="I3" s="118"/>
      <c r="J3" s="118"/>
      <c r="K3" s="16"/>
      <c r="L3" s="17"/>
      <c r="AF3" s="8"/>
    </row>
    <row r="4" spans="1:33" s="7" customFormat="1" ht="16.350000000000001" customHeight="1">
      <c r="B4" s="10"/>
      <c r="C4" s="1"/>
      <c r="D4" s="1"/>
      <c r="E4" s="1"/>
      <c r="F4" s="18"/>
      <c r="G4" s="10"/>
      <c r="H4" s="16"/>
      <c r="I4" s="16"/>
      <c r="J4" s="16"/>
      <c r="K4" s="16"/>
      <c r="L4" s="119" t="s">
        <v>6</v>
      </c>
      <c r="M4" s="119"/>
      <c r="N4" s="119"/>
      <c r="O4" s="119"/>
      <c r="P4" s="119"/>
      <c r="AF4" s="8"/>
    </row>
    <row r="5" spans="1:33" ht="14.1" customHeight="1">
      <c r="C5" s="109" t="s">
        <v>7</v>
      </c>
      <c r="D5" s="109"/>
      <c r="E5" s="120">
        <f>YEAR(MAX(B15:B39))</f>
        <v>2024</v>
      </c>
      <c r="F5" s="120"/>
      <c r="I5" s="109" t="s">
        <v>8</v>
      </c>
      <c r="J5" s="109"/>
      <c r="K5" s="19">
        <f>K53</f>
        <v>231900</v>
      </c>
      <c r="L5" s="121" t="s">
        <v>9</v>
      </c>
      <c r="M5" s="121"/>
      <c r="N5" s="121"/>
      <c r="O5" s="121"/>
      <c r="P5" s="20">
        <f>AS61</f>
        <v>46417.100371747212</v>
      </c>
    </row>
    <row r="6" spans="1:33" ht="15.75" customHeight="1">
      <c r="C6" s="109" t="s">
        <v>10</v>
      </c>
      <c r="D6" s="109"/>
      <c r="E6" s="113" t="s">
        <v>11</v>
      </c>
      <c r="F6" s="113"/>
      <c r="I6" s="109" t="s">
        <v>12</v>
      </c>
      <c r="J6" s="109"/>
      <c r="K6" s="19">
        <f>L53</f>
        <v>254642</v>
      </c>
      <c r="L6" s="115" t="s">
        <v>13</v>
      </c>
      <c r="M6" s="115"/>
      <c r="N6" s="115"/>
      <c r="O6" s="115"/>
      <c r="P6" s="21">
        <f>IF(SUM(O15:O22)&lt;&gt;0,AVERAGE(P15:P22)*K8,"")</f>
        <v>22.182602853836421</v>
      </c>
    </row>
    <row r="7" spans="1:33" ht="14.1" customHeight="1">
      <c r="C7" s="109" t="s">
        <v>14</v>
      </c>
      <c r="D7" s="109"/>
      <c r="E7" s="116" t="s">
        <v>15</v>
      </c>
      <c r="F7" s="116"/>
      <c r="I7" s="22" t="s">
        <v>16</v>
      </c>
      <c r="J7" s="23"/>
      <c r="K7" s="24">
        <f>IF(AC53=0,"NO cicli completi",K8*P5*(1-P12))</f>
        <v>245007.03038843712</v>
      </c>
      <c r="L7" s="114" t="s">
        <v>17</v>
      </c>
      <c r="M7" s="114"/>
      <c r="N7" s="114"/>
      <c r="O7" s="114"/>
      <c r="P7" s="25">
        <f>IF(K5&lt;&gt;0,AG53/K5,"")</f>
        <v>0.04</v>
      </c>
    </row>
    <row r="8" spans="1:33" ht="15.75" customHeight="1">
      <c r="C8" s="109" t="s">
        <v>18</v>
      </c>
      <c r="D8" s="109"/>
      <c r="E8" s="113" t="s">
        <v>19</v>
      </c>
      <c r="F8" s="113"/>
      <c r="I8" s="22" t="s">
        <v>20</v>
      </c>
      <c r="J8" s="23"/>
      <c r="K8" s="26">
        <f>IF(AC53=0,"NO cicli completi",365/(P10+P11))</f>
        <v>5.615384615384615</v>
      </c>
      <c r="L8" s="114" t="s">
        <v>21</v>
      </c>
      <c r="M8" s="114"/>
      <c r="N8" s="114"/>
      <c r="O8" s="114"/>
      <c r="P8" s="25">
        <f>IF(K6&lt;&gt;0,AH53/K6,"")</f>
        <v>2.6611053950251726</v>
      </c>
      <c r="Q8"/>
      <c r="R8"/>
      <c r="S8"/>
      <c r="AD8" s="27"/>
      <c r="AE8" s="27"/>
      <c r="AG8" s="28"/>
    </row>
    <row r="9" spans="1:33" ht="15.75" customHeight="1">
      <c r="C9" s="109" t="s">
        <v>22</v>
      </c>
      <c r="D9" s="109"/>
      <c r="E9" s="113">
        <v>39000</v>
      </c>
      <c r="F9" s="113"/>
      <c r="I9" s="109" t="s">
        <v>23</v>
      </c>
      <c r="J9" s="109"/>
      <c r="K9" s="19">
        <f>(K5+E9)-(K6+E10)</f>
        <v>16258</v>
      </c>
      <c r="L9" s="110" t="s">
        <v>24</v>
      </c>
      <c r="M9" s="110"/>
      <c r="N9" s="110"/>
      <c r="O9" s="110"/>
      <c r="P9" s="29">
        <f>VLOOKUP(E7,$AU$55:$AV$64,2,0)</f>
        <v>1.1176642659105724</v>
      </c>
      <c r="Q9"/>
      <c r="R9"/>
      <c r="S9"/>
      <c r="AC9" s="27"/>
      <c r="AD9" s="27"/>
      <c r="AE9" s="27"/>
      <c r="AG9" s="28"/>
    </row>
    <row r="10" spans="1:33" ht="14.1" customHeight="1">
      <c r="C10" s="109" t="s">
        <v>25</v>
      </c>
      <c r="D10" s="109"/>
      <c r="E10" s="111">
        <v>0</v>
      </c>
      <c r="F10" s="111"/>
      <c r="I10" s="109" t="s">
        <v>26</v>
      </c>
      <c r="J10" s="109"/>
      <c r="K10" s="30">
        <f>K9/365</f>
        <v>44.542465753424658</v>
      </c>
      <c r="L10" s="31" t="s">
        <v>27</v>
      </c>
      <c r="M10" s="32"/>
      <c r="N10" s="32"/>
      <c r="O10" s="33"/>
      <c r="P10" s="34">
        <f>IF(AC53=0,"NO cicli completi",ROUND(AC53,0))</f>
        <v>54</v>
      </c>
      <c r="R10"/>
      <c r="S10"/>
      <c r="AF10" s="5"/>
    </row>
    <row r="11" spans="1:33" ht="14.1" customHeight="1">
      <c r="C11" s="109" t="s">
        <v>28</v>
      </c>
      <c r="D11" s="112" t="s">
        <v>29</v>
      </c>
      <c r="E11" s="112"/>
      <c r="F11" s="112"/>
      <c r="I11" s="109" t="s">
        <v>30</v>
      </c>
      <c r="J11" s="109"/>
      <c r="K11" s="30">
        <f>SUM(L15:L22)</f>
        <v>269</v>
      </c>
      <c r="L11" s="108" t="s">
        <v>31</v>
      </c>
      <c r="M11" s="108"/>
      <c r="N11" s="108"/>
      <c r="O11" s="108"/>
      <c r="P11" s="34">
        <f>IF(K12=0,"No vuoti",ROUND(K12/M53,0))</f>
        <v>11</v>
      </c>
      <c r="R11"/>
      <c r="S11"/>
      <c r="AF11" s="5"/>
    </row>
    <row r="12" spans="1:33" ht="15.75" customHeight="1">
      <c r="C12" s="109"/>
      <c r="D12" s="109"/>
      <c r="E12" s="112"/>
      <c r="F12" s="112"/>
      <c r="I12" s="109" t="s">
        <v>32</v>
      </c>
      <c r="J12" s="109"/>
      <c r="K12" s="30">
        <f>N53</f>
        <v>68</v>
      </c>
      <c r="L12" s="110" t="s">
        <v>33</v>
      </c>
      <c r="M12" s="110"/>
      <c r="N12" s="110"/>
      <c r="O12" s="110"/>
      <c r="P12" s="35">
        <f>K9/(K5+E9)</f>
        <v>6.0014765596160945E-2</v>
      </c>
      <c r="R12"/>
      <c r="S12"/>
      <c r="AF12" s="5"/>
    </row>
    <row r="13" spans="1:33" ht="18.600000000000001" customHeight="1">
      <c r="I13" s="36"/>
      <c r="J13" s="37"/>
      <c r="K13" s="38"/>
      <c r="AF13" s="5"/>
    </row>
    <row r="14" spans="1:33" ht="39" customHeight="1">
      <c r="A14" s="39"/>
      <c r="B14" s="40" t="s">
        <v>34</v>
      </c>
      <c r="C14" s="41" t="s">
        <v>35</v>
      </c>
      <c r="D14" s="42" t="s">
        <v>36</v>
      </c>
      <c r="E14" s="42" t="s">
        <v>37</v>
      </c>
      <c r="F14" s="43" t="s">
        <v>38</v>
      </c>
      <c r="G14" s="43" t="s">
        <v>39</v>
      </c>
      <c r="H14" s="44"/>
      <c r="I14" s="45" t="s">
        <v>40</v>
      </c>
      <c r="J14" s="46" t="s">
        <v>41</v>
      </c>
      <c r="K14" s="45" t="s">
        <v>42</v>
      </c>
      <c r="L14" s="45" t="s">
        <v>43</v>
      </c>
      <c r="M14" s="45" t="s">
        <v>44</v>
      </c>
      <c r="N14" s="45" t="s">
        <v>45</v>
      </c>
      <c r="O14" s="45" t="s">
        <v>46</v>
      </c>
      <c r="P14" s="45" t="s">
        <v>47</v>
      </c>
      <c r="R14"/>
      <c r="S14"/>
      <c r="AF14" s="5"/>
    </row>
    <row r="15" spans="1:33" ht="17.100000000000001" customHeight="1">
      <c r="A15" s="47">
        <v>1</v>
      </c>
      <c r="B15" s="48">
        <v>45306</v>
      </c>
      <c r="C15" s="49"/>
      <c r="D15" s="50">
        <v>5000</v>
      </c>
      <c r="E15" s="50"/>
      <c r="F15" s="51"/>
      <c r="G15" s="52">
        <v>1.6</v>
      </c>
      <c r="H15" s="53"/>
      <c r="I15" s="54">
        <f>AK55</f>
        <v>1</v>
      </c>
      <c r="J15" s="54">
        <f>AK56</f>
        <v>46000</v>
      </c>
      <c r="K15" s="54">
        <f>AK57</f>
        <v>42600</v>
      </c>
      <c r="L15" s="54">
        <f>AK58</f>
        <v>53</v>
      </c>
      <c r="M15" s="54">
        <f>AK59</f>
        <v>3400</v>
      </c>
      <c r="N15" s="55">
        <f>AK60</f>
        <v>7.3913043478260873E-2</v>
      </c>
      <c r="O15" s="56">
        <v>180000</v>
      </c>
      <c r="P15" s="57">
        <f t="shared" ref="P15:P22" si="0">IF(O15&lt;&gt;"",O15/J15,"")</f>
        <v>3.9130434782608696</v>
      </c>
      <c r="R15"/>
      <c r="S15"/>
      <c r="AF15" s="5"/>
    </row>
    <row r="16" spans="1:33" ht="17.100000000000001" customHeight="1">
      <c r="A16" s="47">
        <v>2</v>
      </c>
      <c r="B16" s="48">
        <v>45307</v>
      </c>
      <c r="C16" s="49"/>
      <c r="D16" s="50">
        <v>12000</v>
      </c>
      <c r="E16" s="50"/>
      <c r="F16" s="51"/>
      <c r="G16" s="52">
        <v>2.5</v>
      </c>
      <c r="H16" s="53"/>
      <c r="I16" s="54">
        <f>AL55</f>
        <v>2</v>
      </c>
      <c r="J16" s="54">
        <f>AL56</f>
        <v>50600</v>
      </c>
      <c r="K16" s="54">
        <f>AL57</f>
        <v>46818</v>
      </c>
      <c r="L16" s="54">
        <f>AL58</f>
        <v>54</v>
      </c>
      <c r="M16" s="54">
        <f>AL59</f>
        <v>3782</v>
      </c>
      <c r="N16" s="55">
        <f>AL60</f>
        <v>7.4743083003952562E-2</v>
      </c>
      <c r="O16" s="56">
        <v>195000</v>
      </c>
      <c r="P16" s="57">
        <f t="shared" si="0"/>
        <v>3.8537549407114624</v>
      </c>
      <c r="R16"/>
      <c r="S16"/>
      <c r="AF16" s="5"/>
    </row>
    <row r="17" spans="1:22" s="5" customFormat="1" ht="17.100000000000001" customHeight="1">
      <c r="A17" s="47">
        <v>3</v>
      </c>
      <c r="B17" s="48">
        <v>45308</v>
      </c>
      <c r="C17" s="49"/>
      <c r="D17" s="50">
        <v>6250</v>
      </c>
      <c r="E17" s="50"/>
      <c r="F17" s="51"/>
      <c r="G17" s="52">
        <v>2.5</v>
      </c>
      <c r="H17" s="53"/>
      <c r="I17" s="54">
        <f>AM55</f>
        <v>3</v>
      </c>
      <c r="J17" s="54">
        <f>AM56</f>
        <v>44000</v>
      </c>
      <c r="K17" s="54">
        <f>AM57</f>
        <v>41348</v>
      </c>
      <c r="L17" s="54">
        <f>AM58</f>
        <v>53</v>
      </c>
      <c r="M17" s="54">
        <f>AM59</f>
        <v>2652</v>
      </c>
      <c r="N17" s="55">
        <f>AM60</f>
        <v>6.0272727272727269E-2</v>
      </c>
      <c r="O17" s="56">
        <v>177000</v>
      </c>
      <c r="P17" s="57">
        <f t="shared" si="0"/>
        <v>4.0227272727272725</v>
      </c>
    </row>
    <row r="18" spans="1:22" s="5" customFormat="1" ht="17.100000000000001" customHeight="1">
      <c r="A18" s="47">
        <v>4</v>
      </c>
      <c r="B18" s="48">
        <v>45314</v>
      </c>
      <c r="C18" s="49"/>
      <c r="D18" s="50">
        <v>5000</v>
      </c>
      <c r="E18" s="50"/>
      <c r="F18" s="51"/>
      <c r="G18" s="52">
        <v>3.2</v>
      </c>
      <c r="H18" s="53"/>
      <c r="I18" s="54">
        <f>AN55</f>
        <v>4</v>
      </c>
      <c r="J18" s="54">
        <f>AN56</f>
        <v>43000</v>
      </c>
      <c r="K18" s="54">
        <f>AN57</f>
        <v>40706</v>
      </c>
      <c r="L18" s="54">
        <f>AN58</f>
        <v>53</v>
      </c>
      <c r="M18" s="54">
        <f>AN59</f>
        <v>2294</v>
      </c>
      <c r="N18" s="55">
        <f>AN60</f>
        <v>5.3348837209302329E-2</v>
      </c>
      <c r="O18" s="56">
        <v>175000</v>
      </c>
      <c r="P18" s="57">
        <f t="shared" si="0"/>
        <v>4.0697674418604652</v>
      </c>
    </row>
    <row r="19" spans="1:22" s="5" customFormat="1" ht="17.100000000000001" customHeight="1">
      <c r="A19" s="47">
        <v>5</v>
      </c>
      <c r="B19" s="48">
        <v>45320</v>
      </c>
      <c r="C19" s="49"/>
      <c r="D19" s="50">
        <v>9350</v>
      </c>
      <c r="E19" s="50" t="s">
        <v>48</v>
      </c>
      <c r="F19" s="51"/>
      <c r="G19" s="52">
        <v>3.2</v>
      </c>
      <c r="H19" s="53"/>
      <c r="I19" s="54">
        <f>AO55</f>
        <v>5</v>
      </c>
      <c r="J19" s="54">
        <f>AO56</f>
        <v>48300</v>
      </c>
      <c r="K19" s="54">
        <f>AO57</f>
        <v>45570</v>
      </c>
      <c r="L19" s="54">
        <f>AO58</f>
        <v>56</v>
      </c>
      <c r="M19" s="54">
        <f>AO59</f>
        <v>2730</v>
      </c>
      <c r="N19" s="55">
        <f>AO60</f>
        <v>5.6521739130434782E-2</v>
      </c>
      <c r="O19" s="56">
        <v>188000</v>
      </c>
      <c r="P19" s="57">
        <f t="shared" si="0"/>
        <v>3.8923395445134576</v>
      </c>
      <c r="Q19"/>
      <c r="R19" s="58"/>
      <c r="S19" s="58"/>
      <c r="T19"/>
      <c r="U19"/>
    </row>
    <row r="20" spans="1:22" s="5" customFormat="1" ht="17.100000000000001" customHeight="1">
      <c r="A20" s="47">
        <v>6</v>
      </c>
      <c r="B20" s="48">
        <v>45329</v>
      </c>
      <c r="C20" s="49">
        <v>16000</v>
      </c>
      <c r="D20" s="50"/>
      <c r="E20" s="50"/>
      <c r="F20" s="51">
        <v>0.04</v>
      </c>
      <c r="G20" s="52"/>
      <c r="H20" s="53"/>
      <c r="I20" s="54" t="str">
        <f>AP55</f>
        <v/>
      </c>
      <c r="J20" s="54" t="str">
        <f>AP56</f>
        <v/>
      </c>
      <c r="K20" s="54" t="str">
        <f>AP57</f>
        <v/>
      </c>
      <c r="L20" s="54" t="str">
        <f>AP58</f>
        <v/>
      </c>
      <c r="M20" s="54" t="str">
        <f>AP59</f>
        <v/>
      </c>
      <c r="N20" s="55" t="str">
        <f>AP60</f>
        <v/>
      </c>
      <c r="O20" s="56"/>
      <c r="P20" s="57" t="str">
        <f t="shared" si="0"/>
        <v/>
      </c>
      <c r="R20"/>
      <c r="S20"/>
    </row>
    <row r="21" spans="1:22" s="5" customFormat="1" ht="17.100000000000001" customHeight="1">
      <c r="A21" s="47">
        <v>7</v>
      </c>
      <c r="B21" s="48">
        <v>45330</v>
      </c>
      <c r="C21" s="49">
        <v>30000</v>
      </c>
      <c r="D21" s="50"/>
      <c r="E21" s="50"/>
      <c r="F21" s="51">
        <v>0.04</v>
      </c>
      <c r="G21" s="52"/>
      <c r="H21" s="53"/>
      <c r="I21" s="54" t="str">
        <f>AQ55</f>
        <v/>
      </c>
      <c r="J21" s="54" t="str">
        <f>AQ56</f>
        <v/>
      </c>
      <c r="K21" s="54" t="str">
        <f>AQ57</f>
        <v/>
      </c>
      <c r="L21" s="54" t="str">
        <f>AQ58</f>
        <v/>
      </c>
      <c r="M21" s="54" t="str">
        <f>AQ59</f>
        <v/>
      </c>
      <c r="N21" s="55" t="str">
        <f>AQ60</f>
        <v/>
      </c>
      <c r="O21" s="56"/>
      <c r="P21" s="57" t="str">
        <f t="shared" si="0"/>
        <v/>
      </c>
    </row>
    <row r="22" spans="1:22" s="5" customFormat="1" ht="17.100000000000001" customHeight="1">
      <c r="A22" s="47">
        <v>8</v>
      </c>
      <c r="B22" s="48">
        <v>45374</v>
      </c>
      <c r="C22" s="49"/>
      <c r="D22" s="50">
        <v>20000</v>
      </c>
      <c r="E22" s="50"/>
      <c r="F22" s="51"/>
      <c r="G22" s="52">
        <v>2.5</v>
      </c>
      <c r="H22" s="53"/>
      <c r="I22" s="54" t="str">
        <f>AR55</f>
        <v/>
      </c>
      <c r="J22" s="54" t="str">
        <f>AR56</f>
        <v/>
      </c>
      <c r="K22" s="54" t="str">
        <f>AR57</f>
        <v/>
      </c>
      <c r="L22" s="54" t="str">
        <f>AR58</f>
        <v/>
      </c>
      <c r="M22" s="54" t="str">
        <f>AR59</f>
        <v/>
      </c>
      <c r="N22" s="55" t="str">
        <f>AR60</f>
        <v/>
      </c>
      <c r="O22" s="56"/>
      <c r="P22" s="57" t="str">
        <f t="shared" si="0"/>
        <v/>
      </c>
    </row>
    <row r="23" spans="1:22" s="5" customFormat="1" ht="17.100000000000001" customHeight="1">
      <c r="A23" s="47">
        <v>9</v>
      </c>
      <c r="B23" s="48">
        <v>45381</v>
      </c>
      <c r="C23" s="49"/>
      <c r="D23" s="50">
        <v>22600</v>
      </c>
      <c r="E23" s="50" t="s">
        <v>48</v>
      </c>
      <c r="F23" s="51"/>
      <c r="G23" s="52">
        <v>3.2</v>
      </c>
      <c r="H23" s="53"/>
      <c r="K23" s="59"/>
      <c r="L23" s="6"/>
      <c r="M23" s="6"/>
      <c r="R23"/>
      <c r="S23"/>
      <c r="T23"/>
      <c r="U23"/>
      <c r="V23"/>
    </row>
    <row r="24" spans="1:22" s="5" customFormat="1" ht="17.100000000000001" customHeight="1">
      <c r="A24" s="47">
        <v>10</v>
      </c>
      <c r="B24" s="48">
        <v>45386</v>
      </c>
      <c r="C24" s="49">
        <v>50600</v>
      </c>
      <c r="D24" s="50"/>
      <c r="E24" s="50"/>
      <c r="F24" s="51">
        <v>0.04</v>
      </c>
      <c r="G24" s="52"/>
      <c r="H24" s="53"/>
      <c r="K24" s="59"/>
      <c r="L24" s="6"/>
      <c r="M24" s="6"/>
      <c r="R24"/>
      <c r="S24"/>
      <c r="T24"/>
      <c r="U24"/>
      <c r="V24"/>
    </row>
    <row r="25" spans="1:22" s="5" customFormat="1" ht="17.100000000000001" customHeight="1">
      <c r="A25" s="47">
        <v>11</v>
      </c>
      <c r="B25" s="48">
        <v>45421</v>
      </c>
      <c r="C25" s="49"/>
      <c r="D25" s="50">
        <v>12000</v>
      </c>
      <c r="E25" s="50"/>
      <c r="F25" s="51"/>
      <c r="G25" s="52">
        <v>1.6</v>
      </c>
      <c r="H25" s="53"/>
      <c r="K25" s="59"/>
      <c r="L25" s="6"/>
      <c r="M25" s="6"/>
      <c r="R25"/>
      <c r="S25"/>
      <c r="T25"/>
      <c r="U25"/>
      <c r="V25"/>
    </row>
    <row r="26" spans="1:22" s="5" customFormat="1" ht="17.100000000000001" customHeight="1">
      <c r="A26" s="47">
        <v>12</v>
      </c>
      <c r="B26" s="48">
        <v>45428</v>
      </c>
      <c r="C26" s="49"/>
      <c r="D26" s="50">
        <v>12928</v>
      </c>
      <c r="E26" s="50"/>
      <c r="F26" s="51"/>
      <c r="G26" s="52">
        <v>2.5</v>
      </c>
      <c r="H26" s="53"/>
      <c r="K26" s="59"/>
      <c r="L26" s="6"/>
      <c r="M26" s="6"/>
      <c r="R26"/>
      <c r="S26"/>
      <c r="T26"/>
      <c r="U26"/>
      <c r="V26"/>
    </row>
    <row r="27" spans="1:22" s="5" customFormat="1" ht="17.100000000000001" customHeight="1">
      <c r="A27" s="47">
        <v>13</v>
      </c>
      <c r="B27" s="48">
        <v>45439</v>
      </c>
      <c r="C27" s="49"/>
      <c r="D27" s="50">
        <v>21890</v>
      </c>
      <c r="E27" s="50" t="s">
        <v>48</v>
      </c>
      <c r="F27" s="51"/>
      <c r="G27" s="52">
        <v>3.2</v>
      </c>
      <c r="H27" s="53"/>
      <c r="K27" s="59"/>
      <c r="L27" s="6"/>
      <c r="M27" s="6"/>
      <c r="R27"/>
      <c r="S27"/>
      <c r="T27"/>
      <c r="U27"/>
      <c r="V27"/>
    </row>
    <row r="28" spans="1:22" s="5" customFormat="1" ht="17.100000000000001" customHeight="1">
      <c r="A28" s="47">
        <v>14</v>
      </c>
      <c r="B28" s="48">
        <v>45456</v>
      </c>
      <c r="C28" s="49">
        <v>44000</v>
      </c>
      <c r="D28" s="50"/>
      <c r="E28" s="50"/>
      <c r="F28" s="51">
        <v>0.04</v>
      </c>
      <c r="G28" s="52"/>
      <c r="H28" s="53"/>
      <c r="K28" s="59"/>
      <c r="L28" s="6"/>
      <c r="M28" s="6"/>
      <c r="R28"/>
      <c r="S28"/>
      <c r="T28"/>
      <c r="U28"/>
      <c r="V28"/>
    </row>
    <row r="29" spans="1:22" s="5" customFormat="1" ht="17.100000000000001" customHeight="1">
      <c r="A29" s="47">
        <v>15</v>
      </c>
      <c r="B29" s="48">
        <v>45490</v>
      </c>
      <c r="C29" s="49"/>
      <c r="D29" s="50">
        <v>10000</v>
      </c>
      <c r="E29" s="50"/>
      <c r="F29" s="51"/>
      <c r="G29" s="52">
        <v>1.6</v>
      </c>
      <c r="H29" s="53"/>
      <c r="K29" s="59"/>
      <c r="L29" s="6"/>
      <c r="M29" s="6"/>
    </row>
    <row r="30" spans="1:22" s="5" customFormat="1" ht="17.100000000000001" customHeight="1">
      <c r="A30" s="47">
        <v>16</v>
      </c>
      <c r="B30" s="48">
        <v>45499</v>
      </c>
      <c r="C30" s="49"/>
      <c r="D30" s="50">
        <v>12088</v>
      </c>
      <c r="E30" s="50"/>
      <c r="F30" s="51"/>
      <c r="G30" s="52">
        <v>2.5</v>
      </c>
      <c r="H30" s="53"/>
      <c r="K30" s="59"/>
      <c r="L30" s="6"/>
      <c r="M30" s="6"/>
    </row>
    <row r="31" spans="1:22" s="5" customFormat="1" ht="17.100000000000001" customHeight="1">
      <c r="A31" s="47">
        <v>17</v>
      </c>
      <c r="B31" s="48">
        <v>45508</v>
      </c>
      <c r="C31" s="49"/>
      <c r="D31" s="50">
        <v>19260</v>
      </c>
      <c r="E31" s="50" t="s">
        <v>48</v>
      </c>
      <c r="F31" s="51"/>
      <c r="G31" s="52">
        <v>3.2</v>
      </c>
      <c r="H31" s="53"/>
      <c r="K31" s="59"/>
      <c r="L31" s="6"/>
      <c r="M31" s="6"/>
    </row>
    <row r="32" spans="1:22" s="5" customFormat="1" ht="17.100000000000001" customHeight="1">
      <c r="A32" s="47">
        <v>18</v>
      </c>
      <c r="B32" s="48">
        <v>45523</v>
      </c>
      <c r="C32" s="49">
        <v>43000</v>
      </c>
      <c r="D32" s="50"/>
      <c r="E32" s="50"/>
      <c r="F32" s="51">
        <v>0.04</v>
      </c>
      <c r="G32" s="52"/>
      <c r="H32" s="53"/>
      <c r="L32" s="6"/>
      <c r="M32" s="6"/>
    </row>
    <row r="33" spans="1:17" s="5" customFormat="1" ht="17.100000000000001" customHeight="1">
      <c r="A33" s="47">
        <v>19</v>
      </c>
      <c r="B33" s="48">
        <v>45558</v>
      </c>
      <c r="C33" s="49"/>
      <c r="D33" s="50">
        <v>6000</v>
      </c>
      <c r="E33" s="50"/>
      <c r="F33" s="51"/>
      <c r="G33" s="52">
        <v>1.6</v>
      </c>
      <c r="H33" s="53"/>
      <c r="L33" s="6"/>
      <c r="M33" s="6"/>
    </row>
    <row r="34" spans="1:17" s="5" customFormat="1" ht="17.100000000000001" customHeight="1">
      <c r="A34" s="47">
        <v>20</v>
      </c>
      <c r="B34" s="48">
        <v>45568</v>
      </c>
      <c r="C34" s="49"/>
      <c r="D34" s="50">
        <v>13200</v>
      </c>
      <c r="E34" s="50"/>
      <c r="F34" s="51"/>
      <c r="G34" s="52">
        <v>2.5</v>
      </c>
      <c r="H34" s="53"/>
      <c r="K34" s="59"/>
      <c r="L34" s="6"/>
      <c r="M34" s="6"/>
    </row>
    <row r="35" spans="1:17" s="5" customFormat="1" ht="17.100000000000001" customHeight="1">
      <c r="A35" s="47">
        <v>21</v>
      </c>
      <c r="B35" s="48">
        <v>45575</v>
      </c>
      <c r="C35" s="49"/>
      <c r="D35" s="50">
        <v>21506</v>
      </c>
      <c r="E35" s="50" t="s">
        <v>48</v>
      </c>
      <c r="F35" s="51"/>
      <c r="G35" s="52">
        <v>3.2</v>
      </c>
      <c r="H35" s="53"/>
      <c r="K35" s="59"/>
      <c r="L35" s="6"/>
      <c r="M35" s="6"/>
    </row>
    <row r="36" spans="1:17" s="5" customFormat="1" ht="17.100000000000001" customHeight="1">
      <c r="A36" s="47">
        <v>22</v>
      </c>
      <c r="B36" s="48">
        <v>45589</v>
      </c>
      <c r="C36" s="49">
        <v>48300</v>
      </c>
      <c r="D36" s="50"/>
      <c r="E36" s="50"/>
      <c r="F36" s="51">
        <v>0.04</v>
      </c>
      <c r="G36" s="52"/>
      <c r="H36" s="53"/>
      <c r="K36" s="59"/>
      <c r="L36" s="6"/>
      <c r="M36" s="6"/>
    </row>
    <row r="37" spans="1:17" s="5" customFormat="1" ht="17.100000000000001" customHeight="1">
      <c r="A37" s="47">
        <v>23</v>
      </c>
      <c r="B37" s="48">
        <v>45624</v>
      </c>
      <c r="C37" s="49"/>
      <c r="D37" s="50">
        <v>10000</v>
      </c>
      <c r="E37" s="50"/>
      <c r="F37" s="51"/>
      <c r="G37" s="52">
        <v>1.6</v>
      </c>
      <c r="H37" s="53"/>
      <c r="K37" s="59"/>
      <c r="L37" s="6"/>
      <c r="M37" s="6"/>
    </row>
    <row r="38" spans="1:17" s="5" customFormat="1" ht="17.100000000000001" customHeight="1">
      <c r="A38" s="47">
        <v>24</v>
      </c>
      <c r="B38" s="48">
        <v>45638</v>
      </c>
      <c r="C38" s="49"/>
      <c r="D38" s="50">
        <v>15570</v>
      </c>
      <c r="E38" s="50"/>
      <c r="F38" s="51"/>
      <c r="G38" s="52">
        <v>2.5</v>
      </c>
      <c r="H38" s="53"/>
      <c r="K38" s="59"/>
      <c r="L38" s="6"/>
      <c r="M38" s="6"/>
    </row>
    <row r="39" spans="1:17" s="5" customFormat="1" ht="17.100000000000001" customHeight="1">
      <c r="A39" s="47">
        <v>25</v>
      </c>
      <c r="B39" s="48">
        <v>45644</v>
      </c>
      <c r="C39" s="49"/>
      <c r="D39" s="50">
        <v>20000</v>
      </c>
      <c r="E39" s="50" t="s">
        <v>48</v>
      </c>
      <c r="F39" s="51"/>
      <c r="G39" s="52">
        <v>3</v>
      </c>
      <c r="H39" s="60"/>
      <c r="K39" s="59"/>
      <c r="L39" s="6"/>
      <c r="M39" s="6"/>
    </row>
    <row r="40" spans="1:17" s="5" customFormat="1" ht="17.100000000000001" customHeight="1">
      <c r="A40" s="47">
        <v>26</v>
      </c>
      <c r="B40" s="48"/>
      <c r="C40" s="49"/>
      <c r="D40" s="50"/>
      <c r="E40" s="50"/>
      <c r="F40" s="51"/>
      <c r="G40" s="52"/>
      <c r="H40" s="7"/>
      <c r="I40" s="7"/>
      <c r="J40" s="59"/>
      <c r="K40" s="8"/>
      <c r="L40" s="8"/>
      <c r="M40" s="7"/>
      <c r="N40" s="7"/>
      <c r="O40" s="7"/>
      <c r="P40" s="7"/>
      <c r="Q40" s="7"/>
    </row>
    <row r="41" spans="1:17" s="5" customFormat="1" ht="17.100000000000001" customHeight="1">
      <c r="A41" s="47">
        <v>27</v>
      </c>
      <c r="B41" s="48"/>
      <c r="C41" s="49"/>
      <c r="D41" s="50"/>
      <c r="E41" s="50"/>
      <c r="F41" s="51"/>
      <c r="G41" s="52"/>
      <c r="I41" s="7"/>
      <c r="J41" s="59"/>
      <c r="K41" s="8"/>
      <c r="L41" s="8"/>
      <c r="M41" s="7"/>
      <c r="N41" s="7"/>
      <c r="O41" s="7"/>
      <c r="P41" s="7"/>
      <c r="Q41" s="7"/>
    </row>
    <row r="42" spans="1:17" s="5" customFormat="1" ht="17.100000000000001" customHeight="1">
      <c r="A42" s="47">
        <v>28</v>
      </c>
      <c r="B42" s="48"/>
      <c r="C42" s="49"/>
      <c r="D42" s="50"/>
      <c r="E42" s="50"/>
      <c r="F42" s="51"/>
      <c r="G42" s="52"/>
      <c r="I42" s="7"/>
      <c r="J42" s="59"/>
      <c r="K42" s="8"/>
      <c r="L42" s="8"/>
      <c r="M42" s="7"/>
      <c r="N42" s="7"/>
      <c r="O42" s="7"/>
      <c r="P42" s="7"/>
      <c r="Q42" s="7"/>
    </row>
    <row r="43" spans="1:17" s="5" customFormat="1" ht="17.100000000000001" customHeight="1">
      <c r="A43" s="47">
        <v>29</v>
      </c>
      <c r="B43" s="48"/>
      <c r="C43" s="49"/>
      <c r="D43" s="50"/>
      <c r="E43" s="50"/>
      <c r="F43" s="51"/>
      <c r="G43" s="52"/>
      <c r="I43" s="7"/>
      <c r="J43" s="59"/>
      <c r="K43" s="8"/>
      <c r="L43" s="8"/>
      <c r="M43" s="7"/>
      <c r="N43" s="7"/>
      <c r="O43" s="7"/>
      <c r="P43" s="7"/>
      <c r="Q43" s="7"/>
    </row>
    <row r="44" spans="1:17" s="5" customFormat="1" ht="17.100000000000001" customHeight="1">
      <c r="A44" s="47">
        <v>30</v>
      </c>
      <c r="B44" s="48"/>
      <c r="C44" s="49"/>
      <c r="D44" s="50"/>
      <c r="E44" s="50"/>
      <c r="F44" s="51"/>
      <c r="G44" s="52"/>
      <c r="I44" s="7"/>
      <c r="J44" s="59"/>
      <c r="K44" s="8"/>
      <c r="L44" s="8"/>
      <c r="M44" s="7"/>
      <c r="N44" s="7"/>
      <c r="O44" s="7"/>
      <c r="P44" s="7"/>
      <c r="Q44" s="7"/>
    </row>
    <row r="45" spans="1:17" s="5" customFormat="1" ht="15" customHeight="1">
      <c r="A45" s="7"/>
      <c r="B45" s="61"/>
      <c r="C45" s="62"/>
      <c r="D45" s="60"/>
      <c r="E45" s="60"/>
      <c r="F45" s="60"/>
      <c r="I45" s="7"/>
      <c r="J45" s="59"/>
      <c r="K45" s="8"/>
      <c r="L45" s="8"/>
      <c r="M45" s="7"/>
      <c r="N45" s="7"/>
      <c r="O45" s="7"/>
      <c r="P45" s="7"/>
      <c r="Q45" s="7"/>
    </row>
    <row r="46" spans="1:17" s="5" customFormat="1" ht="15" customHeight="1">
      <c r="A46" s="7"/>
      <c r="B46" s="61"/>
      <c r="C46" s="62"/>
      <c r="D46" s="60"/>
      <c r="E46" s="60"/>
      <c r="F46" s="60"/>
      <c r="I46" s="7"/>
      <c r="J46" s="59"/>
      <c r="K46" s="8"/>
      <c r="L46" s="8"/>
      <c r="M46" s="7"/>
      <c r="N46" s="7"/>
      <c r="O46" s="7"/>
      <c r="P46" s="7"/>
      <c r="Q46" s="7"/>
    </row>
    <row r="47" spans="1:17" s="5" customFormat="1" ht="15" customHeight="1">
      <c r="A47" s="7"/>
      <c r="B47" s="61"/>
      <c r="C47" s="62"/>
      <c r="D47" s="60"/>
      <c r="E47" s="60"/>
      <c r="F47" s="60"/>
      <c r="I47" s="7"/>
      <c r="J47" s="59"/>
      <c r="K47" s="8"/>
      <c r="L47" s="8"/>
      <c r="M47" s="7"/>
      <c r="N47" s="7"/>
      <c r="O47" s="7"/>
      <c r="P47" s="7"/>
      <c r="Q47" s="7"/>
    </row>
    <row r="48" spans="1:17" s="5" customFormat="1" ht="15" customHeight="1">
      <c r="A48" s="7"/>
      <c r="B48" s="61"/>
      <c r="C48" s="62"/>
      <c r="D48" s="60"/>
      <c r="E48" s="60"/>
      <c r="F48" s="60"/>
      <c r="I48" s="7"/>
      <c r="J48" s="59"/>
      <c r="K48" s="8"/>
      <c r="L48" s="8"/>
      <c r="M48" s="7"/>
      <c r="N48" s="7"/>
      <c r="O48" s="7"/>
      <c r="P48" s="7"/>
      <c r="Q48" s="7"/>
    </row>
    <row r="49" spans="1:49" ht="15" customHeight="1">
      <c r="A49" s="7"/>
      <c r="B49" s="61"/>
      <c r="C49" s="62"/>
      <c r="D49" s="60"/>
      <c r="E49" s="60"/>
      <c r="F49" s="60"/>
      <c r="I49" s="7"/>
      <c r="J49" s="59"/>
      <c r="K49" s="8"/>
      <c r="L49" s="8"/>
      <c r="M49" s="7"/>
      <c r="N49" s="7"/>
      <c r="O49" s="7"/>
      <c r="P49" s="7"/>
      <c r="Q49" s="7"/>
      <c r="AF49" s="5"/>
    </row>
    <row r="50" spans="1:49" ht="15" customHeight="1">
      <c r="A50" s="7"/>
      <c r="B50" s="61"/>
      <c r="C50" s="62"/>
      <c r="D50" s="60"/>
      <c r="E50" s="60"/>
      <c r="F50" s="60"/>
      <c r="I50" s="7"/>
      <c r="J50" s="59"/>
      <c r="K50" s="8"/>
      <c r="L50" s="8"/>
      <c r="M50" s="7"/>
      <c r="N50" s="7"/>
      <c r="O50" s="7"/>
      <c r="P50" s="7"/>
      <c r="Q50" s="7"/>
      <c r="AF50" s="5"/>
    </row>
    <row r="51" spans="1:49" s="67" customFormat="1" ht="15" customHeight="1">
      <c r="A51" s="63"/>
      <c r="B51" s="64" t="s">
        <v>49</v>
      </c>
      <c r="C51" s="65"/>
      <c r="D51" s="66"/>
      <c r="E51" s="66"/>
      <c r="F51" s="66"/>
      <c r="H51" s="63"/>
      <c r="J51" s="68"/>
      <c r="K51" s="69"/>
      <c r="L51" s="69"/>
      <c r="M51" s="63"/>
      <c r="N51" s="63"/>
      <c r="O51" s="63"/>
      <c r="P51" s="63"/>
      <c r="Q51" s="63"/>
      <c r="R51" s="63"/>
      <c r="S51" s="63"/>
      <c r="T51" s="63"/>
      <c r="U51" s="63"/>
      <c r="V51" s="63"/>
      <c r="W51" s="63"/>
      <c r="X51" s="63"/>
      <c r="Y51" s="63"/>
      <c r="Z51" s="63"/>
      <c r="AA51" s="63"/>
      <c r="AB51" s="63"/>
    </row>
    <row r="52" spans="1:49" ht="15" customHeight="1">
      <c r="B52" s="7"/>
      <c r="C52" s="61"/>
      <c r="D52" s="62"/>
      <c r="E52" s="60"/>
      <c r="F52" s="60"/>
      <c r="G52" s="60"/>
      <c r="J52" s="7"/>
      <c r="K52" s="59"/>
      <c r="L52" s="59"/>
      <c r="M52" s="6"/>
      <c r="N52" s="7"/>
      <c r="O52" s="7"/>
      <c r="P52" s="7"/>
      <c r="Q52" s="7">
        <v>1</v>
      </c>
      <c r="R52" s="7">
        <v>2</v>
      </c>
      <c r="S52" s="7">
        <v>3</v>
      </c>
      <c r="T52" s="7">
        <v>4</v>
      </c>
      <c r="U52" s="7">
        <v>5</v>
      </c>
      <c r="V52" s="7">
        <v>6</v>
      </c>
      <c r="W52" s="7">
        <v>7</v>
      </c>
      <c r="X52" s="7">
        <v>8</v>
      </c>
      <c r="Y52" s="7">
        <v>9</v>
      </c>
      <c r="Z52" s="7">
        <v>10</v>
      </c>
      <c r="AA52" s="7">
        <v>11</v>
      </c>
      <c r="AB52" s="7">
        <v>12</v>
      </c>
      <c r="AC52" s="7">
        <v>13</v>
      </c>
      <c r="AD52" s="7">
        <v>14</v>
      </c>
      <c r="AF52" s="5"/>
    </row>
    <row r="53" spans="1:49" ht="12.75" customHeight="1">
      <c r="J53" s="70"/>
      <c r="K53" s="70">
        <f>SUM(K56:K421)</f>
        <v>231900</v>
      </c>
      <c r="L53" s="70">
        <f>SUM(L56:L421)</f>
        <v>254642</v>
      </c>
      <c r="M53" s="70">
        <f>SUM(M56:M421)</f>
        <v>6</v>
      </c>
      <c r="N53" s="70">
        <f>SUM(N56:N421)</f>
        <v>68</v>
      </c>
      <c r="O53" s="70"/>
      <c r="P53" s="70"/>
      <c r="Q53" s="70">
        <f>MAX(Q56:Q421)</f>
        <v>6</v>
      </c>
      <c r="R53" s="70"/>
      <c r="S53" s="70"/>
      <c r="T53" s="70">
        <f>MAX(T56:T421)</f>
        <v>5</v>
      </c>
      <c r="U53" s="70"/>
      <c r="V53" s="70"/>
      <c r="W53" s="70"/>
      <c r="X53" s="70"/>
      <c r="Y53" s="70"/>
      <c r="Z53" s="70"/>
      <c r="AA53" s="70"/>
      <c r="AB53" s="70"/>
      <c r="AC53" s="19">
        <f>IF(COUNT(AC56:AC421)&lt;&gt;0,AVERAGE(AC56:AC421),0)</f>
        <v>53.825278810408925</v>
      </c>
      <c r="AD53" s="19">
        <f>SUM(AD56:AD421)</f>
        <v>11298586.000000002</v>
      </c>
      <c r="AF53" s="19"/>
      <c r="AG53" s="19">
        <f>SUM(AG56:AG421)</f>
        <v>9276</v>
      </c>
      <c r="AH53" s="19">
        <f>SUM(AH56:AH421)</f>
        <v>677629.2</v>
      </c>
      <c r="AJ53" s="1"/>
      <c r="AK53" s="71"/>
      <c r="AL53" s="71"/>
      <c r="AM53" s="71"/>
      <c r="AN53" s="71"/>
      <c r="AO53" s="71"/>
      <c r="AP53" s="71"/>
      <c r="AQ53" s="71"/>
      <c r="AR53" s="71"/>
    </row>
    <row r="54" spans="1:49" s="72" customFormat="1" ht="70.5" customHeight="1">
      <c r="B54" s="73" t="s">
        <v>34</v>
      </c>
      <c r="C54" s="74" t="s">
        <v>50</v>
      </c>
      <c r="D54" s="74" t="s">
        <v>51</v>
      </c>
      <c r="E54" s="74" t="s">
        <v>52</v>
      </c>
      <c r="F54" s="75" t="s">
        <v>53</v>
      </c>
      <c r="G54" s="75" t="s">
        <v>54</v>
      </c>
      <c r="H54" s="75" t="s">
        <v>55</v>
      </c>
      <c r="I54" s="75" t="s">
        <v>56</v>
      </c>
      <c r="J54" s="75" t="s">
        <v>34</v>
      </c>
      <c r="K54" s="76" t="s">
        <v>57</v>
      </c>
      <c r="L54" s="45" t="s">
        <v>58</v>
      </c>
      <c r="M54" s="45" t="s">
        <v>59</v>
      </c>
      <c r="N54" s="45" t="s">
        <v>60</v>
      </c>
      <c r="O54" s="45" t="s">
        <v>61</v>
      </c>
      <c r="P54" s="45" t="s">
        <v>62</v>
      </c>
      <c r="Q54" s="45" t="s">
        <v>63</v>
      </c>
      <c r="R54" s="45" t="s">
        <v>64</v>
      </c>
      <c r="S54" s="45" t="s">
        <v>65</v>
      </c>
      <c r="T54" s="45" t="s">
        <v>66</v>
      </c>
      <c r="U54" s="45" t="s">
        <v>67</v>
      </c>
      <c r="V54" s="45" t="s">
        <v>68</v>
      </c>
      <c r="W54" s="45" t="s">
        <v>67</v>
      </c>
      <c r="X54" s="45" t="s">
        <v>69</v>
      </c>
      <c r="Y54" s="45" t="s">
        <v>70</v>
      </c>
      <c r="Z54" s="45" t="s">
        <v>71</v>
      </c>
      <c r="AA54" s="45" t="s">
        <v>72</v>
      </c>
      <c r="AB54" s="45" t="s">
        <v>72</v>
      </c>
      <c r="AC54" s="45" t="s">
        <v>73</v>
      </c>
      <c r="AD54" s="45" t="s">
        <v>74</v>
      </c>
      <c r="AE54" s="45" t="s">
        <v>75</v>
      </c>
      <c r="AF54" s="45" t="s">
        <v>76</v>
      </c>
      <c r="AG54" s="45" t="s">
        <v>77</v>
      </c>
      <c r="AH54" s="45" t="s">
        <v>78</v>
      </c>
      <c r="AJ54" s="1"/>
      <c r="AK54" s="45" t="s">
        <v>67</v>
      </c>
      <c r="AL54" s="45" t="s">
        <v>67</v>
      </c>
      <c r="AM54" s="45" t="s">
        <v>67</v>
      </c>
      <c r="AN54" s="45" t="s">
        <v>67</v>
      </c>
      <c r="AO54" s="45" t="s">
        <v>67</v>
      </c>
      <c r="AP54" s="45" t="s">
        <v>67</v>
      </c>
      <c r="AQ54" s="45" t="s">
        <v>67</v>
      </c>
      <c r="AR54" s="45" t="s">
        <v>67</v>
      </c>
      <c r="AS54" s="45" t="s">
        <v>79</v>
      </c>
      <c r="AU54" s="77" t="s">
        <v>80</v>
      </c>
      <c r="AV54" s="78" t="s">
        <v>81</v>
      </c>
      <c r="AW54" s="79" t="s">
        <v>82</v>
      </c>
    </row>
    <row r="55" spans="1:49" ht="15" customHeight="1">
      <c r="B55" s="80">
        <f t="shared" ref="B55:B84" si="1">IF(B15="","",B15)</f>
        <v>45306</v>
      </c>
      <c r="C55" s="81">
        <f t="shared" ref="C55:C84" si="2">IF(C15="",0,C15)</f>
        <v>0</v>
      </c>
      <c r="D55" s="81">
        <f t="shared" ref="D55:D84" si="3">IF(D15="",0,D15)</f>
        <v>5000</v>
      </c>
      <c r="E55" s="81">
        <f t="shared" ref="E55:E84" si="4">IF(E15="x",1,0)</f>
        <v>0</v>
      </c>
      <c r="F55" s="81">
        <f t="shared" ref="F55:F84" si="5">IF(F15="",0,F15)</f>
        <v>0</v>
      </c>
      <c r="G55" s="81">
        <f t="shared" ref="G55:G84" si="6">IF(G15="",0,G15)</f>
        <v>1.6</v>
      </c>
      <c r="H55" s="82">
        <v>0</v>
      </c>
      <c r="I55" s="82"/>
      <c r="J55" s="83">
        <f>DATE(E5-1,12,31)</f>
        <v>45291</v>
      </c>
      <c r="K55" s="84">
        <f>E9</f>
        <v>39000</v>
      </c>
      <c r="L55" s="84">
        <v>0</v>
      </c>
      <c r="M55" s="84">
        <f>IF(K55=0,1,0)</f>
        <v>0</v>
      </c>
      <c r="N55" s="84">
        <f>M55</f>
        <v>0</v>
      </c>
      <c r="O55" s="84">
        <f t="shared" ref="O55:O420" si="7">IF(N55=1,0,1)</f>
        <v>1</v>
      </c>
      <c r="P55" s="84">
        <f>IF(N55=0,1,0)</f>
        <v>1</v>
      </c>
      <c r="Q55" s="84">
        <f t="shared" ref="Q55:Q422" si="8">O55*P55</f>
        <v>1</v>
      </c>
      <c r="R55" s="84">
        <f>IF(Q55=1,0,1)</f>
        <v>0</v>
      </c>
      <c r="S55" s="84">
        <f>IF(Q55=1,0,1)</f>
        <v>0</v>
      </c>
      <c r="T55" s="84">
        <f>IF(Q55=1,0,1)</f>
        <v>0</v>
      </c>
      <c r="U55" s="84"/>
      <c r="V55" s="85">
        <f>K55</f>
        <v>39000</v>
      </c>
      <c r="W55" s="86"/>
      <c r="X55" s="85">
        <f>L55</f>
        <v>0</v>
      </c>
      <c r="Y55" s="87">
        <v>0</v>
      </c>
      <c r="Z55" s="87">
        <v>0</v>
      </c>
      <c r="AA55" s="87">
        <v>0</v>
      </c>
      <c r="AB55" s="87">
        <v>0</v>
      </c>
      <c r="AC55" s="87"/>
      <c r="AD55" s="85">
        <f>V55</f>
        <v>39000</v>
      </c>
      <c r="AE55" s="84"/>
      <c r="AF55" s="84"/>
      <c r="AG55" s="84"/>
      <c r="AH55" s="84"/>
      <c r="AJ55" s="88" t="s">
        <v>83</v>
      </c>
      <c r="AK55" s="54">
        <v>1</v>
      </c>
      <c r="AL55" s="54">
        <f t="shared" ref="AL55:AR55" si="9">IF(AK55&gt;=$T$53,"",AK55+1)</f>
        <v>2</v>
      </c>
      <c r="AM55" s="54">
        <f t="shared" si="9"/>
        <v>3</v>
      </c>
      <c r="AN55" s="54">
        <f t="shared" si="9"/>
        <v>4</v>
      </c>
      <c r="AO55" s="54">
        <f t="shared" si="9"/>
        <v>5</v>
      </c>
      <c r="AP55" s="54" t="str">
        <f t="shared" si="9"/>
        <v/>
      </c>
      <c r="AQ55" s="54" t="str">
        <f t="shared" si="9"/>
        <v/>
      </c>
      <c r="AR55" s="54" t="str">
        <f t="shared" si="9"/>
        <v/>
      </c>
      <c r="AS55" s="89"/>
      <c r="AU55" s="90" t="s">
        <v>84</v>
      </c>
      <c r="AV55" s="91">
        <f>(P7+P8)/2</f>
        <v>1.3505526975125863</v>
      </c>
      <c r="AW55" s="92" t="s">
        <v>85</v>
      </c>
    </row>
    <row r="56" spans="1:49" ht="15" customHeight="1">
      <c r="B56" s="93">
        <f t="shared" si="1"/>
        <v>45307</v>
      </c>
      <c r="C56" s="94">
        <f t="shared" si="2"/>
        <v>0</v>
      </c>
      <c r="D56" s="94">
        <f t="shared" si="3"/>
        <v>12000</v>
      </c>
      <c r="E56" s="81">
        <f t="shared" si="4"/>
        <v>0</v>
      </c>
      <c r="F56" s="94">
        <f t="shared" si="5"/>
        <v>0</v>
      </c>
      <c r="G56" s="94">
        <f t="shared" si="6"/>
        <v>2.5</v>
      </c>
      <c r="H56" s="95">
        <v>1</v>
      </c>
      <c r="I56" s="95">
        <f t="shared" ref="I56:I420" si="10">J$422-J56</f>
        <v>366</v>
      </c>
      <c r="J56" s="96">
        <f t="shared" ref="J56:J420" si="11">J55+1</f>
        <v>45292</v>
      </c>
      <c r="K56" s="97">
        <f t="shared" ref="K56:K420" si="12">_xlfn.IFNA(VLOOKUP(J56,$B$55:$D$84,2,),0)</f>
        <v>0</v>
      </c>
      <c r="L56" s="97">
        <f t="shared" ref="L56:L420" si="13">_xlfn.IFNA(VLOOKUP(J56,$B$55:$D$84,3,),0)</f>
        <v>0</v>
      </c>
      <c r="M56" s="97">
        <f t="shared" ref="M56:M420" si="14">_xlfn.IFNA(VLOOKUP(J56,$B$55:$E$84,4,),0)</f>
        <v>0</v>
      </c>
      <c r="N56" s="98">
        <f t="shared" ref="N56:N420" si="15">IF(AND(M55=1,K56=0),1,IF(K56=0,N55,0))</f>
        <v>0</v>
      </c>
      <c r="O56" s="97">
        <f t="shared" si="7"/>
        <v>1</v>
      </c>
      <c r="P56" s="97">
        <f t="shared" ref="P56:P420" si="16">IF(M55=1,P55+1,P55)</f>
        <v>1</v>
      </c>
      <c r="Q56" s="99">
        <f t="shared" si="8"/>
        <v>1</v>
      </c>
      <c r="R56" s="99">
        <f t="shared" ref="R56:R420" si="17">IF(M$55=0,P56-1,P56)</f>
        <v>0</v>
      </c>
      <c r="S56" s="99">
        <f t="shared" ref="S56:S420" si="18">IF(AND(Q$422&lt;&gt;0,Q56=Q$53),0,R56)</f>
        <v>0</v>
      </c>
      <c r="T56" s="99">
        <f t="shared" ref="T56:T420" si="19">S56*NOT(N56)</f>
        <v>0</v>
      </c>
      <c r="U56" s="99">
        <f t="shared" ref="U56:U421" si="20">IF(R56&lt;&gt;R57,R56,0)</f>
        <v>0</v>
      </c>
      <c r="V56" s="100">
        <f t="shared" ref="V56:V420" si="21">IF(M55=0,V55+K56,K56)</f>
        <v>39000</v>
      </c>
      <c r="W56" s="99">
        <f t="shared" ref="W56:W421" si="22">IF(T56&lt;&gt;T57,T56,0)</f>
        <v>0</v>
      </c>
      <c r="X56" s="81">
        <f t="shared" ref="X56:X420" si="23">IF(M55=0,X55+L56,0)</f>
        <v>0</v>
      </c>
      <c r="Y56" s="81">
        <f t="shared" ref="Y56:Y420" si="24">IF(M56=1,V56-X56,0)</f>
        <v>0</v>
      </c>
      <c r="Z56" s="81">
        <f t="shared" ref="Z56:Z422" si="25">IF(O56=1,IF(R56&lt;&gt;R57,Y56,Z57),0)</f>
        <v>1400</v>
      </c>
      <c r="AA56" s="81">
        <f t="shared" ref="AA56:AA420" si="26">IF(O56=1,AA55+1,0)</f>
        <v>1</v>
      </c>
      <c r="AB56" s="81">
        <f t="shared" ref="AB56:AB421" si="27">IF(O56=1,IF(Q56&lt;&gt;Q57,AA56,AB57),0)</f>
        <v>29</v>
      </c>
      <c r="AC56" s="81" t="str">
        <f t="shared" ref="AC56:AC421" si="28">IF(T56=0,"",IF(O56=1,IF(Q56&lt;&gt;Q57,AA56,AB57),0))</f>
        <v/>
      </c>
      <c r="AD56" s="100">
        <f t="shared" ref="AD56:AD420" si="29">IF(N56=0,V56-X56-Z56/AB56*(AA56),0)</f>
        <v>38951.724137931036</v>
      </c>
      <c r="AE56" s="101">
        <f t="shared" ref="AE56:AE420" si="30">_xlfn.IFNA(VLOOKUP(J56,$B$55:$G$84,5,),0)</f>
        <v>0</v>
      </c>
      <c r="AF56" s="102">
        <f t="shared" ref="AF56:AF420" si="31">_xlfn.IFNA(VLOOKUP(J56,$B$55:$G$84,6,),0)</f>
        <v>0</v>
      </c>
      <c r="AG56" s="102">
        <f t="shared" ref="AG56:AG420" si="32">AE56*K56</f>
        <v>0</v>
      </c>
      <c r="AH56" s="102">
        <f t="shared" ref="AH56:AH420" si="33">AF56*L56</f>
        <v>0</v>
      </c>
      <c r="AJ56" s="88" t="s">
        <v>86</v>
      </c>
      <c r="AK56" s="54">
        <f t="shared" ref="AK56:AQ56" si="34">IF(AK55&lt;&gt;"",DGET($U$54:$V$422,2,AK54:AK55),"")</f>
        <v>46000</v>
      </c>
      <c r="AL56" s="54">
        <f t="shared" si="34"/>
        <v>50600</v>
      </c>
      <c r="AM56" s="54">
        <f t="shared" si="34"/>
        <v>44000</v>
      </c>
      <c r="AN56" s="54">
        <f t="shared" si="34"/>
        <v>43000</v>
      </c>
      <c r="AO56" s="54">
        <f t="shared" si="34"/>
        <v>48300</v>
      </c>
      <c r="AP56" s="54" t="str">
        <f t="shared" si="34"/>
        <v/>
      </c>
      <c r="AQ56" s="54" t="str">
        <f t="shared" si="34"/>
        <v/>
      </c>
      <c r="AR56" s="54" t="str">
        <f>IF(AR55&lt;&gt;"",DGET($U$54:$V$422,2,AQ54:AQ55),"")</f>
        <v/>
      </c>
      <c r="AS56" s="89"/>
      <c r="AU56" s="90" t="s">
        <v>87</v>
      </c>
      <c r="AV56" s="91">
        <f>(P7+P8)/2</f>
        <v>1.3505526975125863</v>
      </c>
      <c r="AW56" s="92" t="s">
        <v>85</v>
      </c>
    </row>
    <row r="57" spans="1:49" ht="15" customHeight="1">
      <c r="B57" s="93">
        <f t="shared" si="1"/>
        <v>45308</v>
      </c>
      <c r="C57" s="94">
        <f t="shared" si="2"/>
        <v>0</v>
      </c>
      <c r="D57" s="94">
        <f t="shared" si="3"/>
        <v>6250</v>
      </c>
      <c r="E57" s="81">
        <f t="shared" si="4"/>
        <v>0</v>
      </c>
      <c r="F57" s="94">
        <f t="shared" si="5"/>
        <v>0</v>
      </c>
      <c r="G57" s="94">
        <f t="shared" si="6"/>
        <v>2.5</v>
      </c>
      <c r="H57" s="95">
        <v>2</v>
      </c>
      <c r="I57" s="95">
        <f t="shared" si="10"/>
        <v>365</v>
      </c>
      <c r="J57" s="96">
        <f t="shared" si="11"/>
        <v>45293</v>
      </c>
      <c r="K57" s="97">
        <f t="shared" si="12"/>
        <v>0</v>
      </c>
      <c r="L57" s="97">
        <f t="shared" si="13"/>
        <v>0</v>
      </c>
      <c r="M57" s="97">
        <f t="shared" si="14"/>
        <v>0</v>
      </c>
      <c r="N57" s="98">
        <f t="shared" si="15"/>
        <v>0</v>
      </c>
      <c r="O57" s="97">
        <f t="shared" si="7"/>
        <v>1</v>
      </c>
      <c r="P57" s="97">
        <f t="shared" si="16"/>
        <v>1</v>
      </c>
      <c r="Q57" s="99">
        <f t="shared" si="8"/>
        <v>1</v>
      </c>
      <c r="R57" s="99">
        <f t="shared" si="17"/>
        <v>0</v>
      </c>
      <c r="S57" s="99">
        <f t="shared" si="18"/>
        <v>0</v>
      </c>
      <c r="T57" s="99">
        <f t="shared" si="19"/>
        <v>0</v>
      </c>
      <c r="U57" s="99">
        <f t="shared" si="20"/>
        <v>0</v>
      </c>
      <c r="V57" s="100">
        <f t="shared" si="21"/>
        <v>39000</v>
      </c>
      <c r="W57" s="99">
        <f t="shared" si="22"/>
        <v>0</v>
      </c>
      <c r="X57" s="81">
        <f t="shared" si="23"/>
        <v>0</v>
      </c>
      <c r="Y57" s="81">
        <f t="shared" si="24"/>
        <v>0</v>
      </c>
      <c r="Z57" s="81">
        <f t="shared" si="25"/>
        <v>1400</v>
      </c>
      <c r="AA57" s="81">
        <f t="shared" si="26"/>
        <v>2</v>
      </c>
      <c r="AB57" s="81">
        <f t="shared" si="27"/>
        <v>29</v>
      </c>
      <c r="AC57" s="81" t="str">
        <f t="shared" si="28"/>
        <v/>
      </c>
      <c r="AD57" s="100">
        <f t="shared" si="29"/>
        <v>38903.448275862072</v>
      </c>
      <c r="AE57" s="101">
        <f t="shared" si="30"/>
        <v>0</v>
      </c>
      <c r="AF57" s="102">
        <f t="shared" si="31"/>
        <v>0</v>
      </c>
      <c r="AG57" s="102">
        <f t="shared" si="32"/>
        <v>0</v>
      </c>
      <c r="AH57" s="102">
        <f t="shared" si="33"/>
        <v>0</v>
      </c>
      <c r="AI57" s="6"/>
      <c r="AJ57" s="88" t="s">
        <v>88</v>
      </c>
      <c r="AK57" s="54">
        <f t="shared" ref="AK57:AQ57" si="35">IF(AK55&lt;&gt;"",DGET($W$54:$X$422,2,AK54:AK55),"")</f>
        <v>42600</v>
      </c>
      <c r="AL57" s="54">
        <f t="shared" si="35"/>
        <v>46818</v>
      </c>
      <c r="AM57" s="54">
        <f t="shared" si="35"/>
        <v>41348</v>
      </c>
      <c r="AN57" s="54">
        <f t="shared" si="35"/>
        <v>40706</v>
      </c>
      <c r="AO57" s="54">
        <f t="shared" si="35"/>
        <v>45570</v>
      </c>
      <c r="AP57" s="54" t="str">
        <f t="shared" si="35"/>
        <v/>
      </c>
      <c r="AQ57" s="54" t="str">
        <f t="shared" si="35"/>
        <v/>
      </c>
      <c r="AR57" s="54" t="str">
        <f>IF(AR55&lt;&gt;"",DGET($W$54:$X$422,2,AQ54:AQ55),"")</f>
        <v/>
      </c>
      <c r="AS57" s="89"/>
      <c r="AU57" s="103" t="s">
        <v>89</v>
      </c>
      <c r="AV57" s="91">
        <f>0.95*P8</f>
        <v>2.5280501252739138</v>
      </c>
      <c r="AW57" s="92" t="s">
        <v>90</v>
      </c>
    </row>
    <row r="58" spans="1:49" ht="15" customHeight="1">
      <c r="B58" s="93">
        <f t="shared" si="1"/>
        <v>45314</v>
      </c>
      <c r="C58" s="94">
        <f t="shared" si="2"/>
        <v>0</v>
      </c>
      <c r="D58" s="94">
        <f t="shared" si="3"/>
        <v>5000</v>
      </c>
      <c r="E58" s="81">
        <f t="shared" si="4"/>
        <v>0</v>
      </c>
      <c r="F58" s="94">
        <f t="shared" si="5"/>
        <v>0</v>
      </c>
      <c r="G58" s="94">
        <f t="shared" si="6"/>
        <v>3.2</v>
      </c>
      <c r="H58" s="95">
        <v>3</v>
      </c>
      <c r="I58" s="95">
        <f t="shared" si="10"/>
        <v>364</v>
      </c>
      <c r="J58" s="96">
        <f t="shared" si="11"/>
        <v>45294</v>
      </c>
      <c r="K58" s="97">
        <f t="shared" si="12"/>
        <v>0</v>
      </c>
      <c r="L58" s="97">
        <f t="shared" si="13"/>
        <v>0</v>
      </c>
      <c r="M58" s="97">
        <f t="shared" si="14"/>
        <v>0</v>
      </c>
      <c r="N58" s="98">
        <f t="shared" si="15"/>
        <v>0</v>
      </c>
      <c r="O58" s="97">
        <f t="shared" si="7"/>
        <v>1</v>
      </c>
      <c r="P58" s="97">
        <f t="shared" si="16"/>
        <v>1</v>
      </c>
      <c r="Q58" s="99">
        <f t="shared" si="8"/>
        <v>1</v>
      </c>
      <c r="R58" s="99">
        <f t="shared" si="17"/>
        <v>0</v>
      </c>
      <c r="S58" s="99">
        <f t="shared" si="18"/>
        <v>0</v>
      </c>
      <c r="T58" s="99">
        <f t="shared" si="19"/>
        <v>0</v>
      </c>
      <c r="U58" s="99">
        <f t="shared" si="20"/>
        <v>0</v>
      </c>
      <c r="V58" s="100">
        <f t="shared" si="21"/>
        <v>39000</v>
      </c>
      <c r="W58" s="99">
        <f t="shared" si="22"/>
        <v>0</v>
      </c>
      <c r="X58" s="81">
        <f t="shared" si="23"/>
        <v>0</v>
      </c>
      <c r="Y58" s="81">
        <f t="shared" si="24"/>
        <v>0</v>
      </c>
      <c r="Z58" s="81">
        <f t="shared" si="25"/>
        <v>1400</v>
      </c>
      <c r="AA58" s="81">
        <f t="shared" si="26"/>
        <v>3</v>
      </c>
      <c r="AB58" s="81">
        <f t="shared" si="27"/>
        <v>29</v>
      </c>
      <c r="AC58" s="81" t="str">
        <f t="shared" si="28"/>
        <v/>
      </c>
      <c r="AD58" s="100">
        <f t="shared" si="29"/>
        <v>38855.172413793101</v>
      </c>
      <c r="AE58" s="101">
        <f t="shared" si="30"/>
        <v>0</v>
      </c>
      <c r="AF58" s="102">
        <f t="shared" si="31"/>
        <v>0</v>
      </c>
      <c r="AG58" s="102">
        <f t="shared" si="32"/>
        <v>0</v>
      </c>
      <c r="AH58" s="102">
        <f t="shared" si="33"/>
        <v>0</v>
      </c>
      <c r="AI58" s="6"/>
      <c r="AJ58" s="88" t="s">
        <v>91</v>
      </c>
      <c r="AK58" s="54">
        <f t="shared" ref="AK58:AQ58" si="36">IF(AK55&lt;&gt;"",DGET($W$54:$AB$422,5,AK54:AK55),"")</f>
        <v>53</v>
      </c>
      <c r="AL58" s="54">
        <f t="shared" si="36"/>
        <v>54</v>
      </c>
      <c r="AM58" s="54">
        <f t="shared" si="36"/>
        <v>53</v>
      </c>
      <c r="AN58" s="54">
        <f t="shared" si="36"/>
        <v>53</v>
      </c>
      <c r="AO58" s="54">
        <f t="shared" si="36"/>
        <v>56</v>
      </c>
      <c r="AP58" s="54" t="str">
        <f t="shared" si="36"/>
        <v/>
      </c>
      <c r="AQ58" s="54" t="str">
        <f t="shared" si="36"/>
        <v/>
      </c>
      <c r="AR58" s="54" t="str">
        <f>IF(AR55&lt;&gt;"",DGET($W$54:$AB$422,5,AQ54:AQ55),"")</f>
        <v/>
      </c>
      <c r="AS58" s="89">
        <f>SUM(AK58:AQ58)</f>
        <v>269</v>
      </c>
      <c r="AU58" s="103" t="s">
        <v>15</v>
      </c>
      <c r="AV58" s="91">
        <f>0.42*P8</f>
        <v>1.1176642659105724</v>
      </c>
      <c r="AW58" s="92" t="s">
        <v>92</v>
      </c>
    </row>
    <row r="59" spans="1:49" ht="15" customHeight="1">
      <c r="B59" s="93">
        <f t="shared" si="1"/>
        <v>45320</v>
      </c>
      <c r="C59" s="94">
        <f t="shared" si="2"/>
        <v>0</v>
      </c>
      <c r="D59" s="94">
        <f t="shared" si="3"/>
        <v>9350</v>
      </c>
      <c r="E59" s="81">
        <f t="shared" si="4"/>
        <v>1</v>
      </c>
      <c r="F59" s="94">
        <f t="shared" si="5"/>
        <v>0</v>
      </c>
      <c r="G59" s="94">
        <f t="shared" si="6"/>
        <v>3.2</v>
      </c>
      <c r="H59" s="95">
        <v>4</v>
      </c>
      <c r="I59" s="95">
        <f t="shared" si="10"/>
        <v>363</v>
      </c>
      <c r="J59" s="96">
        <f t="shared" si="11"/>
        <v>45295</v>
      </c>
      <c r="K59" s="97">
        <f t="shared" si="12"/>
        <v>0</v>
      </c>
      <c r="L59" s="97">
        <f t="shared" si="13"/>
        <v>0</v>
      </c>
      <c r="M59" s="97">
        <f t="shared" si="14"/>
        <v>0</v>
      </c>
      <c r="N59" s="98">
        <f t="shared" si="15"/>
        <v>0</v>
      </c>
      <c r="O59" s="97">
        <f t="shared" si="7"/>
        <v>1</v>
      </c>
      <c r="P59" s="97">
        <f t="shared" si="16"/>
        <v>1</v>
      </c>
      <c r="Q59" s="99">
        <f t="shared" si="8"/>
        <v>1</v>
      </c>
      <c r="R59" s="99">
        <f t="shared" si="17"/>
        <v>0</v>
      </c>
      <c r="S59" s="99">
        <f t="shared" si="18"/>
        <v>0</v>
      </c>
      <c r="T59" s="99">
        <f t="shared" si="19"/>
        <v>0</v>
      </c>
      <c r="U59" s="99">
        <f t="shared" si="20"/>
        <v>0</v>
      </c>
      <c r="V59" s="100">
        <f t="shared" si="21"/>
        <v>39000</v>
      </c>
      <c r="W59" s="99">
        <f t="shared" si="22"/>
        <v>0</v>
      </c>
      <c r="X59" s="81">
        <f t="shared" si="23"/>
        <v>0</v>
      </c>
      <c r="Y59" s="81">
        <f t="shared" si="24"/>
        <v>0</v>
      </c>
      <c r="Z59" s="81">
        <f t="shared" si="25"/>
        <v>1400</v>
      </c>
      <c r="AA59" s="81">
        <f t="shared" si="26"/>
        <v>4</v>
      </c>
      <c r="AB59" s="81">
        <f t="shared" si="27"/>
        <v>29</v>
      </c>
      <c r="AC59" s="81" t="str">
        <f t="shared" si="28"/>
        <v/>
      </c>
      <c r="AD59" s="100">
        <f t="shared" si="29"/>
        <v>38806.896551724138</v>
      </c>
      <c r="AE59" s="101">
        <f t="shared" si="30"/>
        <v>0</v>
      </c>
      <c r="AF59" s="102">
        <f t="shared" si="31"/>
        <v>0</v>
      </c>
      <c r="AG59" s="102">
        <f t="shared" si="32"/>
        <v>0</v>
      </c>
      <c r="AH59" s="102">
        <f t="shared" si="33"/>
        <v>0</v>
      </c>
      <c r="AI59" s="6"/>
      <c r="AJ59" s="88" t="s">
        <v>93</v>
      </c>
      <c r="AK59" s="54">
        <f t="shared" ref="AK59:AQ59" si="37">IF(AK55&lt;&gt;"",DGET($W$54:$AB$422,3,AK54:AK55),"")</f>
        <v>3400</v>
      </c>
      <c r="AL59" s="54">
        <f t="shared" si="37"/>
        <v>3782</v>
      </c>
      <c r="AM59" s="54">
        <f t="shared" si="37"/>
        <v>2652</v>
      </c>
      <c r="AN59" s="54">
        <f t="shared" si="37"/>
        <v>2294</v>
      </c>
      <c r="AO59" s="54">
        <f t="shared" si="37"/>
        <v>2730</v>
      </c>
      <c r="AP59" s="54" t="str">
        <f t="shared" si="37"/>
        <v/>
      </c>
      <c r="AQ59" s="54" t="str">
        <f t="shared" si="37"/>
        <v/>
      </c>
      <c r="AR59" s="54" t="str">
        <f>IF(AR55&lt;&gt;"",DGET($W$54:$AB$422,3,AQ54:AQ55),"")</f>
        <v/>
      </c>
      <c r="AS59" s="89"/>
      <c r="AU59" s="103" t="s">
        <v>94</v>
      </c>
      <c r="AV59" s="91">
        <f>(P7+P8)/2</f>
        <v>1.3505526975125863</v>
      </c>
      <c r="AW59" s="92" t="s">
        <v>85</v>
      </c>
    </row>
    <row r="60" spans="1:49" ht="15" customHeight="1">
      <c r="B60" s="93">
        <f t="shared" si="1"/>
        <v>45329</v>
      </c>
      <c r="C60" s="94">
        <f t="shared" si="2"/>
        <v>16000</v>
      </c>
      <c r="D60" s="94">
        <f t="shared" si="3"/>
        <v>0</v>
      </c>
      <c r="E60" s="81">
        <f t="shared" si="4"/>
        <v>0</v>
      </c>
      <c r="F60" s="94">
        <f t="shared" si="5"/>
        <v>0.04</v>
      </c>
      <c r="G60" s="94">
        <f t="shared" si="6"/>
        <v>0</v>
      </c>
      <c r="H60" s="95">
        <v>5</v>
      </c>
      <c r="I60" s="95">
        <f t="shared" si="10"/>
        <v>362</v>
      </c>
      <c r="J60" s="96">
        <f t="shared" si="11"/>
        <v>45296</v>
      </c>
      <c r="K60" s="97">
        <f t="shared" si="12"/>
        <v>0</v>
      </c>
      <c r="L60" s="97">
        <f t="shared" si="13"/>
        <v>0</v>
      </c>
      <c r="M60" s="97">
        <f t="shared" si="14"/>
        <v>0</v>
      </c>
      <c r="N60" s="98">
        <f t="shared" si="15"/>
        <v>0</v>
      </c>
      <c r="O60" s="97">
        <f t="shared" si="7"/>
        <v>1</v>
      </c>
      <c r="P60" s="97">
        <f t="shared" si="16"/>
        <v>1</v>
      </c>
      <c r="Q60" s="99">
        <f t="shared" si="8"/>
        <v>1</v>
      </c>
      <c r="R60" s="99">
        <f t="shared" si="17"/>
        <v>0</v>
      </c>
      <c r="S60" s="99">
        <f t="shared" si="18"/>
        <v>0</v>
      </c>
      <c r="T60" s="99">
        <f t="shared" si="19"/>
        <v>0</v>
      </c>
      <c r="U60" s="99">
        <f t="shared" si="20"/>
        <v>0</v>
      </c>
      <c r="V60" s="100">
        <f t="shared" si="21"/>
        <v>39000</v>
      </c>
      <c r="W60" s="99">
        <f t="shared" si="22"/>
        <v>0</v>
      </c>
      <c r="X60" s="81">
        <f t="shared" si="23"/>
        <v>0</v>
      </c>
      <c r="Y60" s="81">
        <f t="shared" si="24"/>
        <v>0</v>
      </c>
      <c r="Z60" s="81">
        <f t="shared" si="25"/>
        <v>1400</v>
      </c>
      <c r="AA60" s="81">
        <f t="shared" si="26"/>
        <v>5</v>
      </c>
      <c r="AB60" s="81">
        <f t="shared" si="27"/>
        <v>29</v>
      </c>
      <c r="AC60" s="81" t="str">
        <f t="shared" si="28"/>
        <v/>
      </c>
      <c r="AD60" s="100">
        <f t="shared" si="29"/>
        <v>38758.620689655174</v>
      </c>
      <c r="AE60" s="101">
        <f t="shared" si="30"/>
        <v>0</v>
      </c>
      <c r="AF60" s="102">
        <f t="shared" si="31"/>
        <v>0</v>
      </c>
      <c r="AG60" s="102">
        <f t="shared" si="32"/>
        <v>0</v>
      </c>
      <c r="AH60" s="102">
        <f t="shared" si="33"/>
        <v>0</v>
      </c>
      <c r="AI60" s="6"/>
      <c r="AJ60" s="88" t="s">
        <v>95</v>
      </c>
      <c r="AK60" s="57">
        <f t="shared" ref="AK60:AR60" si="38">IF(AK55&lt;&gt;"",AK59/AK56,"")</f>
        <v>7.3913043478260873E-2</v>
      </c>
      <c r="AL60" s="57">
        <f t="shared" si="38"/>
        <v>7.4743083003952562E-2</v>
      </c>
      <c r="AM60" s="57">
        <f t="shared" si="38"/>
        <v>6.0272727272727269E-2</v>
      </c>
      <c r="AN60" s="57">
        <f t="shared" si="38"/>
        <v>5.3348837209302329E-2</v>
      </c>
      <c r="AO60" s="57">
        <f t="shared" si="38"/>
        <v>5.6521739130434782E-2</v>
      </c>
      <c r="AP60" s="57" t="str">
        <f t="shared" si="38"/>
        <v/>
      </c>
      <c r="AQ60" s="57" t="str">
        <f t="shared" si="38"/>
        <v/>
      </c>
      <c r="AR60" s="57" t="str">
        <f t="shared" si="38"/>
        <v/>
      </c>
      <c r="AS60" s="89"/>
      <c r="AU60" s="103" t="s">
        <v>96</v>
      </c>
      <c r="AV60" s="91">
        <f>0.46*P8</f>
        <v>1.2241084817115795</v>
      </c>
      <c r="AW60" s="92" t="s">
        <v>97</v>
      </c>
    </row>
    <row r="61" spans="1:49" ht="15" customHeight="1">
      <c r="B61" s="93">
        <f t="shared" si="1"/>
        <v>45330</v>
      </c>
      <c r="C61" s="94">
        <f t="shared" si="2"/>
        <v>30000</v>
      </c>
      <c r="D61" s="94">
        <f t="shared" si="3"/>
        <v>0</v>
      </c>
      <c r="E61" s="81">
        <f t="shared" si="4"/>
        <v>0</v>
      </c>
      <c r="F61" s="94">
        <f t="shared" si="5"/>
        <v>0.04</v>
      </c>
      <c r="G61" s="94">
        <f t="shared" si="6"/>
        <v>0</v>
      </c>
      <c r="H61" s="95">
        <v>6</v>
      </c>
      <c r="I61" s="95">
        <f t="shared" si="10"/>
        <v>361</v>
      </c>
      <c r="J61" s="96">
        <f t="shared" si="11"/>
        <v>45297</v>
      </c>
      <c r="K61" s="97">
        <f t="shared" si="12"/>
        <v>0</v>
      </c>
      <c r="L61" s="97">
        <f t="shared" si="13"/>
        <v>0</v>
      </c>
      <c r="M61" s="97">
        <f t="shared" si="14"/>
        <v>0</v>
      </c>
      <c r="N61" s="98">
        <f t="shared" si="15"/>
        <v>0</v>
      </c>
      <c r="O61" s="97">
        <f t="shared" si="7"/>
        <v>1</v>
      </c>
      <c r="P61" s="97">
        <f t="shared" si="16"/>
        <v>1</v>
      </c>
      <c r="Q61" s="99">
        <f t="shared" si="8"/>
        <v>1</v>
      </c>
      <c r="R61" s="99">
        <f t="shared" si="17"/>
        <v>0</v>
      </c>
      <c r="S61" s="99">
        <f t="shared" si="18"/>
        <v>0</v>
      </c>
      <c r="T61" s="99">
        <f t="shared" si="19"/>
        <v>0</v>
      </c>
      <c r="U61" s="99">
        <f t="shared" si="20"/>
        <v>0</v>
      </c>
      <c r="V61" s="100">
        <f t="shared" si="21"/>
        <v>39000</v>
      </c>
      <c r="W61" s="99">
        <f t="shared" si="22"/>
        <v>0</v>
      </c>
      <c r="X61" s="81">
        <f t="shared" si="23"/>
        <v>0</v>
      </c>
      <c r="Y61" s="81">
        <f t="shared" si="24"/>
        <v>0</v>
      </c>
      <c r="Z61" s="81">
        <f t="shared" si="25"/>
        <v>1400</v>
      </c>
      <c r="AA61" s="81">
        <f t="shared" si="26"/>
        <v>6</v>
      </c>
      <c r="AB61" s="81">
        <f t="shared" si="27"/>
        <v>29</v>
      </c>
      <c r="AC61" s="81" t="str">
        <f t="shared" si="28"/>
        <v/>
      </c>
      <c r="AD61" s="100">
        <f t="shared" si="29"/>
        <v>38710.34482758621</v>
      </c>
      <c r="AE61" s="101">
        <f t="shared" si="30"/>
        <v>0</v>
      </c>
      <c r="AF61" s="102">
        <f t="shared" si="31"/>
        <v>0</v>
      </c>
      <c r="AG61" s="102">
        <f t="shared" si="32"/>
        <v>0</v>
      </c>
      <c r="AH61" s="102">
        <f t="shared" si="33"/>
        <v>0</v>
      </c>
      <c r="AI61" s="6"/>
      <c r="AJ61" s="88" t="s">
        <v>98</v>
      </c>
      <c r="AK61" s="54">
        <f t="shared" ref="AK61:AR61" si="39">IF(AK55&lt;&gt;"",AK56*AK58,"")</f>
        <v>2438000</v>
      </c>
      <c r="AL61" s="54">
        <f t="shared" si="39"/>
        <v>2732400</v>
      </c>
      <c r="AM61" s="54">
        <f t="shared" si="39"/>
        <v>2332000</v>
      </c>
      <c r="AN61" s="54">
        <f t="shared" si="39"/>
        <v>2279000</v>
      </c>
      <c r="AO61" s="54">
        <f t="shared" si="39"/>
        <v>2704800</v>
      </c>
      <c r="AP61" s="54" t="str">
        <f t="shared" si="39"/>
        <v/>
      </c>
      <c r="AQ61" s="54" t="str">
        <f t="shared" si="39"/>
        <v/>
      </c>
      <c r="AR61" s="54" t="str">
        <f t="shared" si="39"/>
        <v/>
      </c>
      <c r="AS61" s="104">
        <f>SUM(AK61:AQ61)/AS58</f>
        <v>46417.100371747212</v>
      </c>
      <c r="AU61" s="103" t="s">
        <v>99</v>
      </c>
      <c r="AV61" s="91">
        <f>0.44*P8</f>
        <v>1.170886373811076</v>
      </c>
      <c r="AW61" s="92" t="s">
        <v>100</v>
      </c>
    </row>
    <row r="62" spans="1:49" ht="15" customHeight="1">
      <c r="B62" s="93">
        <f t="shared" si="1"/>
        <v>45374</v>
      </c>
      <c r="C62" s="94">
        <f t="shared" si="2"/>
        <v>0</v>
      </c>
      <c r="D62" s="94">
        <f t="shared" si="3"/>
        <v>20000</v>
      </c>
      <c r="E62" s="81">
        <f t="shared" si="4"/>
        <v>0</v>
      </c>
      <c r="F62" s="94">
        <f t="shared" si="5"/>
        <v>0</v>
      </c>
      <c r="G62" s="94">
        <f t="shared" si="6"/>
        <v>2.5</v>
      </c>
      <c r="H62" s="95">
        <v>7</v>
      </c>
      <c r="I62" s="95">
        <f t="shared" si="10"/>
        <v>360</v>
      </c>
      <c r="J62" s="96">
        <f t="shared" si="11"/>
        <v>45298</v>
      </c>
      <c r="K62" s="97">
        <f t="shared" si="12"/>
        <v>0</v>
      </c>
      <c r="L62" s="97">
        <f t="shared" si="13"/>
        <v>0</v>
      </c>
      <c r="M62" s="97">
        <f t="shared" si="14"/>
        <v>0</v>
      </c>
      <c r="N62" s="98">
        <f t="shared" si="15"/>
        <v>0</v>
      </c>
      <c r="O62" s="97">
        <f t="shared" si="7"/>
        <v>1</v>
      </c>
      <c r="P62" s="97">
        <f t="shared" si="16"/>
        <v>1</v>
      </c>
      <c r="Q62" s="99">
        <f t="shared" si="8"/>
        <v>1</v>
      </c>
      <c r="R62" s="99">
        <f t="shared" si="17"/>
        <v>0</v>
      </c>
      <c r="S62" s="99">
        <f t="shared" si="18"/>
        <v>0</v>
      </c>
      <c r="T62" s="99">
        <f t="shared" si="19"/>
        <v>0</v>
      </c>
      <c r="U62" s="99">
        <f t="shared" si="20"/>
        <v>0</v>
      </c>
      <c r="V62" s="100">
        <f t="shared" si="21"/>
        <v>39000</v>
      </c>
      <c r="W62" s="99">
        <f t="shared" si="22"/>
        <v>0</v>
      </c>
      <c r="X62" s="81">
        <f t="shared" si="23"/>
        <v>0</v>
      </c>
      <c r="Y62" s="81">
        <f t="shared" si="24"/>
        <v>0</v>
      </c>
      <c r="Z62" s="81">
        <f t="shared" si="25"/>
        <v>1400</v>
      </c>
      <c r="AA62" s="81">
        <f t="shared" si="26"/>
        <v>7</v>
      </c>
      <c r="AB62" s="81">
        <f t="shared" si="27"/>
        <v>29</v>
      </c>
      <c r="AC62" s="81" t="str">
        <f t="shared" si="28"/>
        <v/>
      </c>
      <c r="AD62" s="100">
        <f t="shared" si="29"/>
        <v>38662.068965517239</v>
      </c>
      <c r="AE62" s="101">
        <f t="shared" si="30"/>
        <v>0</v>
      </c>
      <c r="AF62" s="102">
        <f t="shared" si="31"/>
        <v>0</v>
      </c>
      <c r="AG62" s="102">
        <f t="shared" si="32"/>
        <v>0</v>
      </c>
      <c r="AH62" s="102">
        <f t="shared" si="33"/>
        <v>0</v>
      </c>
      <c r="AI62" s="6"/>
      <c r="AJ62" s="1"/>
      <c r="AU62" s="103" t="s">
        <v>101</v>
      </c>
      <c r="AV62" s="91">
        <f>0.8</f>
        <v>0.8</v>
      </c>
      <c r="AW62" s="92" t="s">
        <v>102</v>
      </c>
    </row>
    <row r="63" spans="1:49" ht="15" customHeight="1">
      <c r="B63" s="93">
        <f t="shared" si="1"/>
        <v>45381</v>
      </c>
      <c r="C63" s="94">
        <f t="shared" si="2"/>
        <v>0</v>
      </c>
      <c r="D63" s="94">
        <f t="shared" si="3"/>
        <v>22600</v>
      </c>
      <c r="E63" s="81">
        <f t="shared" si="4"/>
        <v>1</v>
      </c>
      <c r="F63" s="94">
        <f t="shared" si="5"/>
        <v>0</v>
      </c>
      <c r="G63" s="94">
        <f t="shared" si="6"/>
        <v>3.2</v>
      </c>
      <c r="H63" s="95">
        <v>8</v>
      </c>
      <c r="I63" s="95">
        <f t="shared" si="10"/>
        <v>359</v>
      </c>
      <c r="J63" s="96">
        <f t="shared" si="11"/>
        <v>45299</v>
      </c>
      <c r="K63" s="97">
        <f t="shared" si="12"/>
        <v>0</v>
      </c>
      <c r="L63" s="97">
        <f t="shared" si="13"/>
        <v>0</v>
      </c>
      <c r="M63" s="97">
        <f t="shared" si="14"/>
        <v>0</v>
      </c>
      <c r="N63" s="98">
        <f t="shared" si="15"/>
        <v>0</v>
      </c>
      <c r="O63" s="97">
        <f t="shared" si="7"/>
        <v>1</v>
      </c>
      <c r="P63" s="97">
        <f t="shared" si="16"/>
        <v>1</v>
      </c>
      <c r="Q63" s="99">
        <f t="shared" si="8"/>
        <v>1</v>
      </c>
      <c r="R63" s="99">
        <f t="shared" si="17"/>
        <v>0</v>
      </c>
      <c r="S63" s="99">
        <f t="shared" si="18"/>
        <v>0</v>
      </c>
      <c r="T63" s="99">
        <f t="shared" si="19"/>
        <v>0</v>
      </c>
      <c r="U63" s="99">
        <f t="shared" si="20"/>
        <v>0</v>
      </c>
      <c r="V63" s="100">
        <f t="shared" si="21"/>
        <v>39000</v>
      </c>
      <c r="W63" s="99">
        <f t="shared" si="22"/>
        <v>0</v>
      </c>
      <c r="X63" s="81">
        <f t="shared" si="23"/>
        <v>0</v>
      </c>
      <c r="Y63" s="81">
        <f t="shared" si="24"/>
        <v>0</v>
      </c>
      <c r="Z63" s="81">
        <f t="shared" si="25"/>
        <v>1400</v>
      </c>
      <c r="AA63" s="81">
        <f t="shared" si="26"/>
        <v>8</v>
      </c>
      <c r="AB63" s="81">
        <f t="shared" si="27"/>
        <v>29</v>
      </c>
      <c r="AC63" s="81" t="str">
        <f t="shared" si="28"/>
        <v/>
      </c>
      <c r="AD63" s="100">
        <f t="shared" si="29"/>
        <v>38613.793103448275</v>
      </c>
      <c r="AE63" s="101">
        <f t="shared" si="30"/>
        <v>0</v>
      </c>
      <c r="AF63" s="102">
        <f t="shared" si="31"/>
        <v>0</v>
      </c>
      <c r="AG63" s="102">
        <f t="shared" si="32"/>
        <v>0</v>
      </c>
      <c r="AH63" s="102">
        <f t="shared" si="33"/>
        <v>0</v>
      </c>
      <c r="AI63" s="6"/>
      <c r="AU63" s="103" t="s">
        <v>103</v>
      </c>
      <c r="AV63" s="91">
        <f>0.95*P8</f>
        <v>2.5280501252739138</v>
      </c>
      <c r="AW63" s="92" t="s">
        <v>90</v>
      </c>
    </row>
    <row r="64" spans="1:49" ht="15" customHeight="1">
      <c r="B64" s="93">
        <f t="shared" si="1"/>
        <v>45386</v>
      </c>
      <c r="C64" s="94">
        <f t="shared" si="2"/>
        <v>50600</v>
      </c>
      <c r="D64" s="94">
        <f t="shared" si="3"/>
        <v>0</v>
      </c>
      <c r="E64" s="81">
        <f t="shared" si="4"/>
        <v>0</v>
      </c>
      <c r="F64" s="94">
        <f t="shared" si="5"/>
        <v>0.04</v>
      </c>
      <c r="G64" s="94">
        <f t="shared" si="6"/>
        <v>0</v>
      </c>
      <c r="H64" s="95">
        <v>9</v>
      </c>
      <c r="I64" s="95">
        <f t="shared" si="10"/>
        <v>358</v>
      </c>
      <c r="J64" s="96">
        <f t="shared" si="11"/>
        <v>45300</v>
      </c>
      <c r="K64" s="97">
        <f t="shared" si="12"/>
        <v>0</v>
      </c>
      <c r="L64" s="97">
        <f t="shared" si="13"/>
        <v>0</v>
      </c>
      <c r="M64" s="97">
        <f t="shared" si="14"/>
        <v>0</v>
      </c>
      <c r="N64" s="98">
        <f t="shared" si="15"/>
        <v>0</v>
      </c>
      <c r="O64" s="97">
        <f t="shared" si="7"/>
        <v>1</v>
      </c>
      <c r="P64" s="97">
        <f t="shared" si="16"/>
        <v>1</v>
      </c>
      <c r="Q64" s="99">
        <f t="shared" si="8"/>
        <v>1</v>
      </c>
      <c r="R64" s="99">
        <f t="shared" si="17"/>
        <v>0</v>
      </c>
      <c r="S64" s="99">
        <f t="shared" si="18"/>
        <v>0</v>
      </c>
      <c r="T64" s="99">
        <f t="shared" si="19"/>
        <v>0</v>
      </c>
      <c r="U64" s="99">
        <f t="shared" si="20"/>
        <v>0</v>
      </c>
      <c r="V64" s="100">
        <f t="shared" si="21"/>
        <v>39000</v>
      </c>
      <c r="W64" s="99">
        <f t="shared" si="22"/>
        <v>0</v>
      </c>
      <c r="X64" s="81">
        <f t="shared" si="23"/>
        <v>0</v>
      </c>
      <c r="Y64" s="81">
        <f t="shared" si="24"/>
        <v>0</v>
      </c>
      <c r="Z64" s="81">
        <f t="shared" si="25"/>
        <v>1400</v>
      </c>
      <c r="AA64" s="81">
        <f t="shared" si="26"/>
        <v>9</v>
      </c>
      <c r="AB64" s="81">
        <f t="shared" si="27"/>
        <v>29</v>
      </c>
      <c r="AC64" s="81" t="str">
        <f t="shared" si="28"/>
        <v/>
      </c>
      <c r="AD64" s="100">
        <f t="shared" si="29"/>
        <v>38565.517241379312</v>
      </c>
      <c r="AE64" s="101">
        <f t="shared" si="30"/>
        <v>0</v>
      </c>
      <c r="AF64" s="102">
        <f t="shared" si="31"/>
        <v>0</v>
      </c>
      <c r="AG64" s="102">
        <f t="shared" si="32"/>
        <v>0</v>
      </c>
      <c r="AH64" s="102">
        <f t="shared" si="33"/>
        <v>0</v>
      </c>
      <c r="AI64" s="6"/>
      <c r="AU64" s="103" t="s">
        <v>104</v>
      </c>
      <c r="AV64" s="91">
        <v>3.7</v>
      </c>
      <c r="AW64" s="92" t="s">
        <v>105</v>
      </c>
    </row>
    <row r="65" spans="2:35" ht="15" customHeight="1">
      <c r="B65" s="93">
        <f t="shared" si="1"/>
        <v>45421</v>
      </c>
      <c r="C65" s="94">
        <f t="shared" si="2"/>
        <v>0</v>
      </c>
      <c r="D65" s="94">
        <f t="shared" si="3"/>
        <v>12000</v>
      </c>
      <c r="E65" s="81">
        <f t="shared" si="4"/>
        <v>0</v>
      </c>
      <c r="F65" s="94">
        <f t="shared" si="5"/>
        <v>0</v>
      </c>
      <c r="G65" s="94">
        <f t="shared" si="6"/>
        <v>1.6</v>
      </c>
      <c r="H65" s="95">
        <v>10</v>
      </c>
      <c r="I65" s="95">
        <f t="shared" si="10"/>
        <v>357</v>
      </c>
      <c r="J65" s="96">
        <f t="shared" si="11"/>
        <v>45301</v>
      </c>
      <c r="K65" s="97">
        <f t="shared" si="12"/>
        <v>0</v>
      </c>
      <c r="L65" s="97">
        <f t="shared" si="13"/>
        <v>0</v>
      </c>
      <c r="M65" s="97">
        <f t="shared" si="14"/>
        <v>0</v>
      </c>
      <c r="N65" s="98">
        <f t="shared" si="15"/>
        <v>0</v>
      </c>
      <c r="O65" s="97">
        <f t="shared" si="7"/>
        <v>1</v>
      </c>
      <c r="P65" s="97">
        <f t="shared" si="16"/>
        <v>1</v>
      </c>
      <c r="Q65" s="99">
        <f t="shared" si="8"/>
        <v>1</v>
      </c>
      <c r="R65" s="99">
        <f t="shared" si="17"/>
        <v>0</v>
      </c>
      <c r="S65" s="99">
        <f t="shared" si="18"/>
        <v>0</v>
      </c>
      <c r="T65" s="99">
        <f t="shared" si="19"/>
        <v>0</v>
      </c>
      <c r="U65" s="99">
        <f t="shared" si="20"/>
        <v>0</v>
      </c>
      <c r="V65" s="100">
        <f t="shared" si="21"/>
        <v>39000</v>
      </c>
      <c r="W65" s="99">
        <f t="shared" si="22"/>
        <v>0</v>
      </c>
      <c r="X65" s="81">
        <f t="shared" si="23"/>
        <v>0</v>
      </c>
      <c r="Y65" s="81">
        <f t="shared" si="24"/>
        <v>0</v>
      </c>
      <c r="Z65" s="81">
        <f t="shared" si="25"/>
        <v>1400</v>
      </c>
      <c r="AA65" s="81">
        <f t="shared" si="26"/>
        <v>10</v>
      </c>
      <c r="AB65" s="81">
        <f t="shared" si="27"/>
        <v>29</v>
      </c>
      <c r="AC65" s="81" t="str">
        <f t="shared" si="28"/>
        <v/>
      </c>
      <c r="AD65" s="100">
        <f t="shared" si="29"/>
        <v>38517.241379310348</v>
      </c>
      <c r="AE65" s="101">
        <f t="shared" si="30"/>
        <v>0</v>
      </c>
      <c r="AF65" s="102">
        <f t="shared" si="31"/>
        <v>0</v>
      </c>
      <c r="AG65" s="102">
        <f t="shared" si="32"/>
        <v>0</v>
      </c>
      <c r="AH65" s="102">
        <f t="shared" si="33"/>
        <v>0</v>
      </c>
      <c r="AI65" s="6"/>
    </row>
    <row r="66" spans="2:35" ht="15" customHeight="1">
      <c r="B66" s="93">
        <f t="shared" si="1"/>
        <v>45428</v>
      </c>
      <c r="C66" s="94">
        <f t="shared" si="2"/>
        <v>0</v>
      </c>
      <c r="D66" s="94">
        <f t="shared" si="3"/>
        <v>12928</v>
      </c>
      <c r="E66" s="81">
        <f t="shared" si="4"/>
        <v>0</v>
      </c>
      <c r="F66" s="94">
        <f t="shared" si="5"/>
        <v>0</v>
      </c>
      <c r="G66" s="94">
        <f t="shared" si="6"/>
        <v>2.5</v>
      </c>
      <c r="H66" s="95">
        <v>11</v>
      </c>
      <c r="I66" s="95">
        <f t="shared" si="10"/>
        <v>356</v>
      </c>
      <c r="J66" s="96">
        <f t="shared" si="11"/>
        <v>45302</v>
      </c>
      <c r="K66" s="97">
        <f t="shared" si="12"/>
        <v>0</v>
      </c>
      <c r="L66" s="97">
        <f t="shared" si="13"/>
        <v>0</v>
      </c>
      <c r="M66" s="97">
        <f t="shared" si="14"/>
        <v>0</v>
      </c>
      <c r="N66" s="98">
        <f t="shared" si="15"/>
        <v>0</v>
      </c>
      <c r="O66" s="97">
        <f t="shared" si="7"/>
        <v>1</v>
      </c>
      <c r="P66" s="97">
        <f t="shared" si="16"/>
        <v>1</v>
      </c>
      <c r="Q66" s="99">
        <f t="shared" si="8"/>
        <v>1</v>
      </c>
      <c r="R66" s="99">
        <f t="shared" si="17"/>
        <v>0</v>
      </c>
      <c r="S66" s="99">
        <f t="shared" si="18"/>
        <v>0</v>
      </c>
      <c r="T66" s="99">
        <f t="shared" si="19"/>
        <v>0</v>
      </c>
      <c r="U66" s="99">
        <f t="shared" si="20"/>
        <v>0</v>
      </c>
      <c r="V66" s="100">
        <f t="shared" si="21"/>
        <v>39000</v>
      </c>
      <c r="W66" s="99">
        <f t="shared" si="22"/>
        <v>0</v>
      </c>
      <c r="X66" s="81">
        <f t="shared" si="23"/>
        <v>0</v>
      </c>
      <c r="Y66" s="81">
        <f t="shared" si="24"/>
        <v>0</v>
      </c>
      <c r="Z66" s="81">
        <f t="shared" si="25"/>
        <v>1400</v>
      </c>
      <c r="AA66" s="81">
        <f t="shared" si="26"/>
        <v>11</v>
      </c>
      <c r="AB66" s="81">
        <f t="shared" si="27"/>
        <v>29</v>
      </c>
      <c r="AC66" s="81" t="str">
        <f t="shared" si="28"/>
        <v/>
      </c>
      <c r="AD66" s="100">
        <f t="shared" si="29"/>
        <v>38468.965517241377</v>
      </c>
      <c r="AE66" s="101">
        <f t="shared" si="30"/>
        <v>0</v>
      </c>
      <c r="AF66" s="102">
        <f t="shared" si="31"/>
        <v>0</v>
      </c>
      <c r="AG66" s="102">
        <f t="shared" si="32"/>
        <v>0</v>
      </c>
      <c r="AH66" s="102">
        <f t="shared" si="33"/>
        <v>0</v>
      </c>
      <c r="AI66" s="6"/>
    </row>
    <row r="67" spans="2:35" ht="15" customHeight="1">
      <c r="B67" s="93">
        <f t="shared" si="1"/>
        <v>45439</v>
      </c>
      <c r="C67" s="94">
        <f t="shared" si="2"/>
        <v>0</v>
      </c>
      <c r="D67" s="94">
        <f t="shared" si="3"/>
        <v>21890</v>
      </c>
      <c r="E67" s="81">
        <f t="shared" si="4"/>
        <v>1</v>
      </c>
      <c r="F67" s="94">
        <f t="shared" si="5"/>
        <v>0</v>
      </c>
      <c r="G67" s="94">
        <f t="shared" si="6"/>
        <v>3.2</v>
      </c>
      <c r="H67" s="95">
        <v>12</v>
      </c>
      <c r="I67" s="95">
        <f t="shared" si="10"/>
        <v>355</v>
      </c>
      <c r="J67" s="96">
        <f t="shared" si="11"/>
        <v>45303</v>
      </c>
      <c r="K67" s="97">
        <f t="shared" si="12"/>
        <v>0</v>
      </c>
      <c r="L67" s="97">
        <f t="shared" si="13"/>
        <v>0</v>
      </c>
      <c r="M67" s="97">
        <f t="shared" si="14"/>
        <v>0</v>
      </c>
      <c r="N67" s="98">
        <f t="shared" si="15"/>
        <v>0</v>
      </c>
      <c r="O67" s="97">
        <f t="shared" si="7"/>
        <v>1</v>
      </c>
      <c r="P67" s="97">
        <f t="shared" si="16"/>
        <v>1</v>
      </c>
      <c r="Q67" s="99">
        <f t="shared" si="8"/>
        <v>1</v>
      </c>
      <c r="R67" s="99">
        <f t="shared" si="17"/>
        <v>0</v>
      </c>
      <c r="S67" s="99">
        <f t="shared" si="18"/>
        <v>0</v>
      </c>
      <c r="T67" s="99">
        <f t="shared" si="19"/>
        <v>0</v>
      </c>
      <c r="U67" s="99">
        <f t="shared" si="20"/>
        <v>0</v>
      </c>
      <c r="V67" s="100">
        <f t="shared" si="21"/>
        <v>39000</v>
      </c>
      <c r="W67" s="99">
        <f t="shared" si="22"/>
        <v>0</v>
      </c>
      <c r="X67" s="81">
        <f t="shared" si="23"/>
        <v>0</v>
      </c>
      <c r="Y67" s="81">
        <f t="shared" si="24"/>
        <v>0</v>
      </c>
      <c r="Z67" s="81">
        <f t="shared" si="25"/>
        <v>1400</v>
      </c>
      <c r="AA67" s="81">
        <f t="shared" si="26"/>
        <v>12</v>
      </c>
      <c r="AB67" s="81">
        <f t="shared" si="27"/>
        <v>29</v>
      </c>
      <c r="AC67" s="81" t="str">
        <f t="shared" si="28"/>
        <v/>
      </c>
      <c r="AD67" s="100">
        <f t="shared" si="29"/>
        <v>38420.689655172413</v>
      </c>
      <c r="AE67" s="101">
        <f t="shared" si="30"/>
        <v>0</v>
      </c>
      <c r="AF67" s="102">
        <f t="shared" si="31"/>
        <v>0</v>
      </c>
      <c r="AG67" s="102">
        <f t="shared" si="32"/>
        <v>0</v>
      </c>
      <c r="AH67" s="102">
        <f t="shared" si="33"/>
        <v>0</v>
      </c>
      <c r="AI67" s="6"/>
    </row>
    <row r="68" spans="2:35" ht="15" customHeight="1">
      <c r="B68" s="93">
        <f t="shared" si="1"/>
        <v>45456</v>
      </c>
      <c r="C68" s="94">
        <f t="shared" si="2"/>
        <v>44000</v>
      </c>
      <c r="D68" s="94">
        <f t="shared" si="3"/>
        <v>0</v>
      </c>
      <c r="E68" s="81">
        <f t="shared" si="4"/>
        <v>0</v>
      </c>
      <c r="F68" s="94">
        <f t="shared" si="5"/>
        <v>0.04</v>
      </c>
      <c r="G68" s="94">
        <f t="shared" si="6"/>
        <v>0</v>
      </c>
      <c r="H68" s="95">
        <v>13</v>
      </c>
      <c r="I68" s="95">
        <f t="shared" si="10"/>
        <v>354</v>
      </c>
      <c r="J68" s="96">
        <f t="shared" si="11"/>
        <v>45304</v>
      </c>
      <c r="K68" s="97">
        <f t="shared" si="12"/>
        <v>0</v>
      </c>
      <c r="L68" s="97">
        <f t="shared" si="13"/>
        <v>0</v>
      </c>
      <c r="M68" s="97">
        <f t="shared" si="14"/>
        <v>0</v>
      </c>
      <c r="N68" s="98">
        <f t="shared" si="15"/>
        <v>0</v>
      </c>
      <c r="O68" s="97">
        <f t="shared" si="7"/>
        <v>1</v>
      </c>
      <c r="P68" s="97">
        <f t="shared" si="16"/>
        <v>1</v>
      </c>
      <c r="Q68" s="99">
        <f t="shared" si="8"/>
        <v>1</v>
      </c>
      <c r="R68" s="99">
        <f t="shared" si="17"/>
        <v>0</v>
      </c>
      <c r="S68" s="99">
        <f t="shared" si="18"/>
        <v>0</v>
      </c>
      <c r="T68" s="99">
        <f t="shared" si="19"/>
        <v>0</v>
      </c>
      <c r="U68" s="99">
        <f t="shared" si="20"/>
        <v>0</v>
      </c>
      <c r="V68" s="100">
        <f t="shared" si="21"/>
        <v>39000</v>
      </c>
      <c r="W68" s="99">
        <f t="shared" si="22"/>
        <v>0</v>
      </c>
      <c r="X68" s="81">
        <f t="shared" si="23"/>
        <v>0</v>
      </c>
      <c r="Y68" s="81">
        <f t="shared" si="24"/>
        <v>0</v>
      </c>
      <c r="Z68" s="81">
        <f t="shared" si="25"/>
        <v>1400</v>
      </c>
      <c r="AA68" s="81">
        <f t="shared" si="26"/>
        <v>13</v>
      </c>
      <c r="AB68" s="81">
        <f t="shared" si="27"/>
        <v>29</v>
      </c>
      <c r="AC68" s="81" t="str">
        <f t="shared" si="28"/>
        <v/>
      </c>
      <c r="AD68" s="100">
        <f t="shared" si="29"/>
        <v>38372.413793103449</v>
      </c>
      <c r="AE68" s="101">
        <f t="shared" si="30"/>
        <v>0</v>
      </c>
      <c r="AF68" s="102">
        <f t="shared" si="31"/>
        <v>0</v>
      </c>
      <c r="AG68" s="102">
        <f t="shared" si="32"/>
        <v>0</v>
      </c>
      <c r="AH68" s="102">
        <f t="shared" si="33"/>
        <v>0</v>
      </c>
      <c r="AI68" s="6"/>
    </row>
    <row r="69" spans="2:35" ht="15" customHeight="1">
      <c r="B69" s="93">
        <f t="shared" si="1"/>
        <v>45490</v>
      </c>
      <c r="C69" s="94">
        <f t="shared" si="2"/>
        <v>0</v>
      </c>
      <c r="D69" s="94">
        <f t="shared" si="3"/>
        <v>10000</v>
      </c>
      <c r="E69" s="81">
        <f t="shared" si="4"/>
        <v>0</v>
      </c>
      <c r="F69" s="94">
        <f t="shared" si="5"/>
        <v>0</v>
      </c>
      <c r="G69" s="94">
        <f t="shared" si="6"/>
        <v>1.6</v>
      </c>
      <c r="H69" s="95">
        <v>14</v>
      </c>
      <c r="I69" s="95">
        <f t="shared" si="10"/>
        <v>353</v>
      </c>
      <c r="J69" s="96">
        <f t="shared" si="11"/>
        <v>45305</v>
      </c>
      <c r="K69" s="97">
        <f t="shared" si="12"/>
        <v>0</v>
      </c>
      <c r="L69" s="97">
        <f t="shared" si="13"/>
        <v>0</v>
      </c>
      <c r="M69" s="97">
        <f t="shared" si="14"/>
        <v>0</v>
      </c>
      <c r="N69" s="98">
        <f t="shared" si="15"/>
        <v>0</v>
      </c>
      <c r="O69" s="97">
        <f t="shared" si="7"/>
        <v>1</v>
      </c>
      <c r="P69" s="97">
        <f t="shared" si="16"/>
        <v>1</v>
      </c>
      <c r="Q69" s="99">
        <f t="shared" si="8"/>
        <v>1</v>
      </c>
      <c r="R69" s="99">
        <f t="shared" si="17"/>
        <v>0</v>
      </c>
      <c r="S69" s="99">
        <f t="shared" si="18"/>
        <v>0</v>
      </c>
      <c r="T69" s="99">
        <f t="shared" si="19"/>
        <v>0</v>
      </c>
      <c r="U69" s="99">
        <f t="shared" si="20"/>
        <v>0</v>
      </c>
      <c r="V69" s="100">
        <f t="shared" si="21"/>
        <v>39000</v>
      </c>
      <c r="W69" s="99">
        <f t="shared" si="22"/>
        <v>0</v>
      </c>
      <c r="X69" s="81">
        <f t="shared" si="23"/>
        <v>0</v>
      </c>
      <c r="Y69" s="81">
        <f t="shared" si="24"/>
        <v>0</v>
      </c>
      <c r="Z69" s="81">
        <f t="shared" si="25"/>
        <v>1400</v>
      </c>
      <c r="AA69" s="81">
        <f t="shared" si="26"/>
        <v>14</v>
      </c>
      <c r="AB69" s="81">
        <f t="shared" si="27"/>
        <v>29</v>
      </c>
      <c r="AC69" s="81" t="str">
        <f t="shared" si="28"/>
        <v/>
      </c>
      <c r="AD69" s="100">
        <f t="shared" si="29"/>
        <v>38324.137931034486</v>
      </c>
      <c r="AE69" s="101">
        <f t="shared" si="30"/>
        <v>0</v>
      </c>
      <c r="AF69" s="102">
        <f t="shared" si="31"/>
        <v>0</v>
      </c>
      <c r="AG69" s="102">
        <f t="shared" si="32"/>
        <v>0</v>
      </c>
      <c r="AH69" s="102">
        <f t="shared" si="33"/>
        <v>0</v>
      </c>
      <c r="AI69" s="6"/>
    </row>
    <row r="70" spans="2:35" ht="15" customHeight="1">
      <c r="B70" s="93">
        <f t="shared" si="1"/>
        <v>45499</v>
      </c>
      <c r="C70" s="94">
        <f t="shared" si="2"/>
        <v>0</v>
      </c>
      <c r="D70" s="94">
        <f t="shared" si="3"/>
        <v>12088</v>
      </c>
      <c r="E70" s="81">
        <f t="shared" si="4"/>
        <v>0</v>
      </c>
      <c r="F70" s="94">
        <f t="shared" si="5"/>
        <v>0</v>
      </c>
      <c r="G70" s="94">
        <f t="shared" si="6"/>
        <v>2.5</v>
      </c>
      <c r="H70" s="95">
        <v>15</v>
      </c>
      <c r="I70" s="95">
        <f t="shared" si="10"/>
        <v>352</v>
      </c>
      <c r="J70" s="96">
        <f t="shared" si="11"/>
        <v>45306</v>
      </c>
      <c r="K70" s="97">
        <f t="shared" si="12"/>
        <v>0</v>
      </c>
      <c r="L70" s="97">
        <f t="shared" si="13"/>
        <v>5000</v>
      </c>
      <c r="M70" s="97">
        <f t="shared" si="14"/>
        <v>0</v>
      </c>
      <c r="N70" s="98">
        <f t="shared" si="15"/>
        <v>0</v>
      </c>
      <c r="O70" s="97">
        <f t="shared" si="7"/>
        <v>1</v>
      </c>
      <c r="P70" s="97">
        <f t="shared" si="16"/>
        <v>1</v>
      </c>
      <c r="Q70" s="99">
        <f t="shared" si="8"/>
        <v>1</v>
      </c>
      <c r="R70" s="99">
        <f t="shared" si="17"/>
        <v>0</v>
      </c>
      <c r="S70" s="99">
        <f t="shared" si="18"/>
        <v>0</v>
      </c>
      <c r="T70" s="99">
        <f t="shared" si="19"/>
        <v>0</v>
      </c>
      <c r="U70" s="99">
        <f t="shared" si="20"/>
        <v>0</v>
      </c>
      <c r="V70" s="100">
        <f t="shared" si="21"/>
        <v>39000</v>
      </c>
      <c r="W70" s="99">
        <f t="shared" si="22"/>
        <v>0</v>
      </c>
      <c r="X70" s="81">
        <f t="shared" si="23"/>
        <v>5000</v>
      </c>
      <c r="Y70" s="81">
        <f t="shared" si="24"/>
        <v>0</v>
      </c>
      <c r="Z70" s="81">
        <f t="shared" si="25"/>
        <v>1400</v>
      </c>
      <c r="AA70" s="81">
        <f t="shared" si="26"/>
        <v>15</v>
      </c>
      <c r="AB70" s="81">
        <f t="shared" si="27"/>
        <v>29</v>
      </c>
      <c r="AC70" s="81" t="str">
        <f t="shared" si="28"/>
        <v/>
      </c>
      <c r="AD70" s="100">
        <f t="shared" si="29"/>
        <v>33275.862068965514</v>
      </c>
      <c r="AE70" s="101">
        <f t="shared" si="30"/>
        <v>0</v>
      </c>
      <c r="AF70" s="102">
        <f t="shared" si="31"/>
        <v>1.6</v>
      </c>
      <c r="AG70" s="102">
        <f t="shared" si="32"/>
        <v>0</v>
      </c>
      <c r="AH70" s="102">
        <f t="shared" si="33"/>
        <v>8000</v>
      </c>
      <c r="AI70" s="6"/>
    </row>
    <row r="71" spans="2:35" ht="15" customHeight="1">
      <c r="B71" s="93">
        <f t="shared" si="1"/>
        <v>45508</v>
      </c>
      <c r="C71" s="94">
        <f t="shared" si="2"/>
        <v>0</v>
      </c>
      <c r="D71" s="94">
        <f t="shared" si="3"/>
        <v>19260</v>
      </c>
      <c r="E71" s="81">
        <f t="shared" si="4"/>
        <v>1</v>
      </c>
      <c r="F71" s="94">
        <f t="shared" si="5"/>
        <v>0</v>
      </c>
      <c r="G71" s="94">
        <f t="shared" si="6"/>
        <v>3.2</v>
      </c>
      <c r="H71" s="95">
        <v>16</v>
      </c>
      <c r="I71" s="95">
        <f t="shared" si="10"/>
        <v>351</v>
      </c>
      <c r="J71" s="96">
        <f t="shared" si="11"/>
        <v>45307</v>
      </c>
      <c r="K71" s="97">
        <f t="shared" si="12"/>
        <v>0</v>
      </c>
      <c r="L71" s="97">
        <f t="shared" si="13"/>
        <v>12000</v>
      </c>
      <c r="M71" s="97">
        <f t="shared" si="14"/>
        <v>0</v>
      </c>
      <c r="N71" s="98">
        <f t="shared" si="15"/>
        <v>0</v>
      </c>
      <c r="O71" s="97">
        <f t="shared" si="7"/>
        <v>1</v>
      </c>
      <c r="P71" s="97">
        <f t="shared" si="16"/>
        <v>1</v>
      </c>
      <c r="Q71" s="99">
        <f t="shared" si="8"/>
        <v>1</v>
      </c>
      <c r="R71" s="99">
        <f t="shared" si="17"/>
        <v>0</v>
      </c>
      <c r="S71" s="99">
        <f t="shared" si="18"/>
        <v>0</v>
      </c>
      <c r="T71" s="99">
        <f t="shared" si="19"/>
        <v>0</v>
      </c>
      <c r="U71" s="99">
        <f t="shared" si="20"/>
        <v>0</v>
      </c>
      <c r="V71" s="100">
        <f t="shared" si="21"/>
        <v>39000</v>
      </c>
      <c r="W71" s="99">
        <f t="shared" si="22"/>
        <v>0</v>
      </c>
      <c r="X71" s="81">
        <f t="shared" si="23"/>
        <v>17000</v>
      </c>
      <c r="Y71" s="81">
        <f t="shared" si="24"/>
        <v>0</v>
      </c>
      <c r="Z71" s="81">
        <f t="shared" si="25"/>
        <v>1400</v>
      </c>
      <c r="AA71" s="81">
        <f t="shared" si="26"/>
        <v>16</v>
      </c>
      <c r="AB71" s="81">
        <f t="shared" si="27"/>
        <v>29</v>
      </c>
      <c r="AC71" s="81" t="str">
        <f t="shared" si="28"/>
        <v/>
      </c>
      <c r="AD71" s="100">
        <f t="shared" si="29"/>
        <v>21227.586206896551</v>
      </c>
      <c r="AE71" s="101">
        <f t="shared" si="30"/>
        <v>0</v>
      </c>
      <c r="AF71" s="102">
        <f t="shared" si="31"/>
        <v>2.5</v>
      </c>
      <c r="AG71" s="102">
        <f t="shared" si="32"/>
        <v>0</v>
      </c>
      <c r="AH71" s="102">
        <f t="shared" si="33"/>
        <v>30000</v>
      </c>
      <c r="AI71" s="6"/>
    </row>
    <row r="72" spans="2:35" ht="15" customHeight="1">
      <c r="B72" s="93">
        <f t="shared" si="1"/>
        <v>45523</v>
      </c>
      <c r="C72" s="94">
        <f t="shared" si="2"/>
        <v>43000</v>
      </c>
      <c r="D72" s="94">
        <f t="shared" si="3"/>
        <v>0</v>
      </c>
      <c r="E72" s="81">
        <f t="shared" si="4"/>
        <v>0</v>
      </c>
      <c r="F72" s="94">
        <f t="shared" si="5"/>
        <v>0.04</v>
      </c>
      <c r="G72" s="94">
        <f t="shared" si="6"/>
        <v>0</v>
      </c>
      <c r="H72" s="95">
        <v>17</v>
      </c>
      <c r="I72" s="95">
        <f t="shared" si="10"/>
        <v>350</v>
      </c>
      <c r="J72" s="96">
        <f t="shared" si="11"/>
        <v>45308</v>
      </c>
      <c r="K72" s="97">
        <f t="shared" si="12"/>
        <v>0</v>
      </c>
      <c r="L72" s="97">
        <f t="shared" si="13"/>
        <v>6250</v>
      </c>
      <c r="M72" s="97">
        <f t="shared" si="14"/>
        <v>0</v>
      </c>
      <c r="N72" s="98">
        <f t="shared" si="15"/>
        <v>0</v>
      </c>
      <c r="O72" s="97">
        <f t="shared" si="7"/>
        <v>1</v>
      </c>
      <c r="P72" s="97">
        <f t="shared" si="16"/>
        <v>1</v>
      </c>
      <c r="Q72" s="99">
        <f t="shared" si="8"/>
        <v>1</v>
      </c>
      <c r="R72" s="99">
        <f t="shared" si="17"/>
        <v>0</v>
      </c>
      <c r="S72" s="99">
        <f t="shared" si="18"/>
        <v>0</v>
      </c>
      <c r="T72" s="99">
        <f t="shared" si="19"/>
        <v>0</v>
      </c>
      <c r="U72" s="99">
        <f t="shared" si="20"/>
        <v>0</v>
      </c>
      <c r="V72" s="100">
        <f t="shared" si="21"/>
        <v>39000</v>
      </c>
      <c r="W72" s="99">
        <f t="shared" si="22"/>
        <v>0</v>
      </c>
      <c r="X72" s="81">
        <f t="shared" si="23"/>
        <v>23250</v>
      </c>
      <c r="Y72" s="81">
        <f t="shared" si="24"/>
        <v>0</v>
      </c>
      <c r="Z72" s="81">
        <f t="shared" si="25"/>
        <v>1400</v>
      </c>
      <c r="AA72" s="81">
        <f t="shared" si="26"/>
        <v>17</v>
      </c>
      <c r="AB72" s="81">
        <f t="shared" si="27"/>
        <v>29</v>
      </c>
      <c r="AC72" s="81" t="str">
        <f t="shared" si="28"/>
        <v/>
      </c>
      <c r="AD72" s="100">
        <f t="shared" si="29"/>
        <v>14929.310344827587</v>
      </c>
      <c r="AE72" s="101">
        <f t="shared" si="30"/>
        <v>0</v>
      </c>
      <c r="AF72" s="102">
        <f t="shared" si="31"/>
        <v>2.5</v>
      </c>
      <c r="AG72" s="102">
        <f t="shared" si="32"/>
        <v>0</v>
      </c>
      <c r="AH72" s="102">
        <f t="shared" si="33"/>
        <v>15625</v>
      </c>
      <c r="AI72" s="6"/>
    </row>
    <row r="73" spans="2:35" ht="15" customHeight="1">
      <c r="B73" s="93">
        <f t="shared" si="1"/>
        <v>45558</v>
      </c>
      <c r="C73" s="94">
        <f t="shared" si="2"/>
        <v>0</v>
      </c>
      <c r="D73" s="94">
        <f t="shared" si="3"/>
        <v>6000</v>
      </c>
      <c r="E73" s="81">
        <f t="shared" si="4"/>
        <v>0</v>
      </c>
      <c r="F73" s="94">
        <f t="shared" si="5"/>
        <v>0</v>
      </c>
      <c r="G73" s="94">
        <f t="shared" si="6"/>
        <v>1.6</v>
      </c>
      <c r="H73" s="95">
        <v>18</v>
      </c>
      <c r="I73" s="95">
        <f t="shared" si="10"/>
        <v>349</v>
      </c>
      <c r="J73" s="96">
        <f t="shared" si="11"/>
        <v>45309</v>
      </c>
      <c r="K73" s="97">
        <f t="shared" si="12"/>
        <v>0</v>
      </c>
      <c r="L73" s="97">
        <f t="shared" si="13"/>
        <v>0</v>
      </c>
      <c r="M73" s="97">
        <f t="shared" si="14"/>
        <v>0</v>
      </c>
      <c r="N73" s="98">
        <f t="shared" si="15"/>
        <v>0</v>
      </c>
      <c r="O73" s="97">
        <f t="shared" si="7"/>
        <v>1</v>
      </c>
      <c r="P73" s="97">
        <f t="shared" si="16"/>
        <v>1</v>
      </c>
      <c r="Q73" s="99">
        <f t="shared" si="8"/>
        <v>1</v>
      </c>
      <c r="R73" s="99">
        <f t="shared" si="17"/>
        <v>0</v>
      </c>
      <c r="S73" s="99">
        <f t="shared" si="18"/>
        <v>0</v>
      </c>
      <c r="T73" s="99">
        <f t="shared" si="19"/>
        <v>0</v>
      </c>
      <c r="U73" s="99">
        <f t="shared" si="20"/>
        <v>0</v>
      </c>
      <c r="V73" s="100">
        <f t="shared" si="21"/>
        <v>39000</v>
      </c>
      <c r="W73" s="99">
        <f t="shared" si="22"/>
        <v>0</v>
      </c>
      <c r="X73" s="81">
        <f t="shared" si="23"/>
        <v>23250</v>
      </c>
      <c r="Y73" s="81">
        <f t="shared" si="24"/>
        <v>0</v>
      </c>
      <c r="Z73" s="81">
        <f t="shared" si="25"/>
        <v>1400</v>
      </c>
      <c r="AA73" s="81">
        <f t="shared" si="26"/>
        <v>18</v>
      </c>
      <c r="AB73" s="81">
        <f t="shared" si="27"/>
        <v>29</v>
      </c>
      <c r="AC73" s="81" t="str">
        <f t="shared" si="28"/>
        <v/>
      </c>
      <c r="AD73" s="100">
        <f t="shared" si="29"/>
        <v>14881.034482758621</v>
      </c>
      <c r="AE73" s="101">
        <f t="shared" si="30"/>
        <v>0</v>
      </c>
      <c r="AF73" s="102">
        <f t="shared" si="31"/>
        <v>0</v>
      </c>
      <c r="AG73" s="102">
        <f t="shared" si="32"/>
        <v>0</v>
      </c>
      <c r="AH73" s="102">
        <f t="shared" si="33"/>
        <v>0</v>
      </c>
      <c r="AI73" s="6"/>
    </row>
    <row r="74" spans="2:35" ht="15" customHeight="1">
      <c r="B74" s="93">
        <f t="shared" si="1"/>
        <v>45568</v>
      </c>
      <c r="C74" s="94">
        <f t="shared" si="2"/>
        <v>0</v>
      </c>
      <c r="D74" s="94">
        <f t="shared" si="3"/>
        <v>13200</v>
      </c>
      <c r="E74" s="81">
        <f t="shared" si="4"/>
        <v>0</v>
      </c>
      <c r="F74" s="94">
        <f t="shared" si="5"/>
        <v>0</v>
      </c>
      <c r="G74" s="94">
        <f t="shared" si="6"/>
        <v>2.5</v>
      </c>
      <c r="H74" s="95">
        <v>19</v>
      </c>
      <c r="I74" s="95">
        <f t="shared" si="10"/>
        <v>348</v>
      </c>
      <c r="J74" s="96">
        <f t="shared" si="11"/>
        <v>45310</v>
      </c>
      <c r="K74" s="97">
        <f t="shared" si="12"/>
        <v>0</v>
      </c>
      <c r="L74" s="97">
        <f t="shared" si="13"/>
        <v>0</v>
      </c>
      <c r="M74" s="97">
        <f t="shared" si="14"/>
        <v>0</v>
      </c>
      <c r="N74" s="98">
        <f t="shared" si="15"/>
        <v>0</v>
      </c>
      <c r="O74" s="97">
        <f t="shared" si="7"/>
        <v>1</v>
      </c>
      <c r="P74" s="97">
        <f t="shared" si="16"/>
        <v>1</v>
      </c>
      <c r="Q74" s="99">
        <f t="shared" si="8"/>
        <v>1</v>
      </c>
      <c r="R74" s="99">
        <f t="shared" si="17"/>
        <v>0</v>
      </c>
      <c r="S74" s="99">
        <f t="shared" si="18"/>
        <v>0</v>
      </c>
      <c r="T74" s="99">
        <f t="shared" si="19"/>
        <v>0</v>
      </c>
      <c r="U74" s="99">
        <f t="shared" si="20"/>
        <v>0</v>
      </c>
      <c r="V74" s="100">
        <f t="shared" si="21"/>
        <v>39000</v>
      </c>
      <c r="W74" s="99">
        <f t="shared" si="22"/>
        <v>0</v>
      </c>
      <c r="X74" s="81">
        <f t="shared" si="23"/>
        <v>23250</v>
      </c>
      <c r="Y74" s="81">
        <f t="shared" si="24"/>
        <v>0</v>
      </c>
      <c r="Z74" s="81">
        <f t="shared" si="25"/>
        <v>1400</v>
      </c>
      <c r="AA74" s="81">
        <f t="shared" si="26"/>
        <v>19</v>
      </c>
      <c r="AB74" s="81">
        <f t="shared" si="27"/>
        <v>29</v>
      </c>
      <c r="AC74" s="81" t="str">
        <f t="shared" si="28"/>
        <v/>
      </c>
      <c r="AD74" s="100">
        <f t="shared" si="29"/>
        <v>14832.758620689656</v>
      </c>
      <c r="AE74" s="101">
        <f t="shared" si="30"/>
        <v>0</v>
      </c>
      <c r="AF74" s="102">
        <f t="shared" si="31"/>
        <v>0</v>
      </c>
      <c r="AG74" s="102">
        <f t="shared" si="32"/>
        <v>0</v>
      </c>
      <c r="AH74" s="102">
        <f t="shared" si="33"/>
        <v>0</v>
      </c>
      <c r="AI74" s="6"/>
    </row>
    <row r="75" spans="2:35" ht="15" customHeight="1">
      <c r="B75" s="93">
        <f t="shared" si="1"/>
        <v>45575</v>
      </c>
      <c r="C75" s="94">
        <f t="shared" si="2"/>
        <v>0</v>
      </c>
      <c r="D75" s="94">
        <f t="shared" si="3"/>
        <v>21506</v>
      </c>
      <c r="E75" s="81">
        <f t="shared" si="4"/>
        <v>1</v>
      </c>
      <c r="F75" s="94">
        <f t="shared" si="5"/>
        <v>0</v>
      </c>
      <c r="G75" s="94">
        <f t="shared" si="6"/>
        <v>3.2</v>
      </c>
      <c r="H75" s="95">
        <v>20</v>
      </c>
      <c r="I75" s="95">
        <f t="shared" si="10"/>
        <v>347</v>
      </c>
      <c r="J75" s="96">
        <f t="shared" si="11"/>
        <v>45311</v>
      </c>
      <c r="K75" s="97">
        <f t="shared" si="12"/>
        <v>0</v>
      </c>
      <c r="L75" s="97">
        <f t="shared" si="13"/>
        <v>0</v>
      </c>
      <c r="M75" s="97">
        <f t="shared" si="14"/>
        <v>0</v>
      </c>
      <c r="N75" s="98">
        <f t="shared" si="15"/>
        <v>0</v>
      </c>
      <c r="O75" s="97">
        <f t="shared" si="7"/>
        <v>1</v>
      </c>
      <c r="P75" s="97">
        <f t="shared" si="16"/>
        <v>1</v>
      </c>
      <c r="Q75" s="99">
        <f t="shared" si="8"/>
        <v>1</v>
      </c>
      <c r="R75" s="99">
        <f t="shared" si="17"/>
        <v>0</v>
      </c>
      <c r="S75" s="99">
        <f t="shared" si="18"/>
        <v>0</v>
      </c>
      <c r="T75" s="99">
        <f t="shared" si="19"/>
        <v>0</v>
      </c>
      <c r="U75" s="99">
        <f t="shared" si="20"/>
        <v>0</v>
      </c>
      <c r="V75" s="100">
        <f t="shared" si="21"/>
        <v>39000</v>
      </c>
      <c r="W75" s="99">
        <f t="shared" si="22"/>
        <v>0</v>
      </c>
      <c r="X75" s="81">
        <f t="shared" si="23"/>
        <v>23250</v>
      </c>
      <c r="Y75" s="81">
        <f t="shared" si="24"/>
        <v>0</v>
      </c>
      <c r="Z75" s="81">
        <f t="shared" si="25"/>
        <v>1400</v>
      </c>
      <c r="AA75" s="81">
        <f t="shared" si="26"/>
        <v>20</v>
      </c>
      <c r="AB75" s="81">
        <f t="shared" si="27"/>
        <v>29</v>
      </c>
      <c r="AC75" s="81" t="str">
        <f t="shared" si="28"/>
        <v/>
      </c>
      <c r="AD75" s="100">
        <f t="shared" si="29"/>
        <v>14784.48275862069</v>
      </c>
      <c r="AE75" s="101">
        <f t="shared" si="30"/>
        <v>0</v>
      </c>
      <c r="AF75" s="102">
        <f t="shared" si="31"/>
        <v>0</v>
      </c>
      <c r="AG75" s="102">
        <f t="shared" si="32"/>
        <v>0</v>
      </c>
      <c r="AH75" s="102">
        <f t="shared" si="33"/>
        <v>0</v>
      </c>
      <c r="AI75" s="6"/>
    </row>
    <row r="76" spans="2:35" ht="15" customHeight="1">
      <c r="B76" s="93">
        <f t="shared" si="1"/>
        <v>45589</v>
      </c>
      <c r="C76" s="94">
        <f t="shared" si="2"/>
        <v>48300</v>
      </c>
      <c r="D76" s="94">
        <f t="shared" si="3"/>
        <v>0</v>
      </c>
      <c r="E76" s="81">
        <f t="shared" si="4"/>
        <v>0</v>
      </c>
      <c r="F76" s="94">
        <f t="shared" si="5"/>
        <v>0.04</v>
      </c>
      <c r="G76" s="94">
        <f t="shared" si="6"/>
        <v>0</v>
      </c>
      <c r="H76" s="95">
        <v>21</v>
      </c>
      <c r="I76" s="95">
        <f t="shared" si="10"/>
        <v>346</v>
      </c>
      <c r="J76" s="96">
        <f t="shared" si="11"/>
        <v>45312</v>
      </c>
      <c r="K76" s="97">
        <f t="shared" si="12"/>
        <v>0</v>
      </c>
      <c r="L76" s="97">
        <f t="shared" si="13"/>
        <v>0</v>
      </c>
      <c r="M76" s="97">
        <f t="shared" si="14"/>
        <v>0</v>
      </c>
      <c r="N76" s="98">
        <f t="shared" si="15"/>
        <v>0</v>
      </c>
      <c r="O76" s="97">
        <f t="shared" si="7"/>
        <v>1</v>
      </c>
      <c r="P76" s="97">
        <f t="shared" si="16"/>
        <v>1</v>
      </c>
      <c r="Q76" s="99">
        <f t="shared" si="8"/>
        <v>1</v>
      </c>
      <c r="R76" s="99">
        <f t="shared" si="17"/>
        <v>0</v>
      </c>
      <c r="S76" s="99">
        <f t="shared" si="18"/>
        <v>0</v>
      </c>
      <c r="T76" s="99">
        <f t="shared" si="19"/>
        <v>0</v>
      </c>
      <c r="U76" s="99">
        <f t="shared" si="20"/>
        <v>0</v>
      </c>
      <c r="V76" s="100">
        <f t="shared" si="21"/>
        <v>39000</v>
      </c>
      <c r="W76" s="99">
        <f t="shared" si="22"/>
        <v>0</v>
      </c>
      <c r="X76" s="81">
        <f t="shared" si="23"/>
        <v>23250</v>
      </c>
      <c r="Y76" s="81">
        <f t="shared" si="24"/>
        <v>0</v>
      </c>
      <c r="Z76" s="81">
        <f t="shared" si="25"/>
        <v>1400</v>
      </c>
      <c r="AA76" s="81">
        <f t="shared" si="26"/>
        <v>21</v>
      </c>
      <c r="AB76" s="81">
        <f t="shared" si="27"/>
        <v>29</v>
      </c>
      <c r="AC76" s="81" t="str">
        <f t="shared" si="28"/>
        <v/>
      </c>
      <c r="AD76" s="100">
        <f t="shared" si="29"/>
        <v>14736.206896551725</v>
      </c>
      <c r="AE76" s="101">
        <f t="shared" si="30"/>
        <v>0</v>
      </c>
      <c r="AF76" s="102">
        <f t="shared" si="31"/>
        <v>0</v>
      </c>
      <c r="AG76" s="102">
        <f t="shared" si="32"/>
        <v>0</v>
      </c>
      <c r="AH76" s="102">
        <f t="shared" si="33"/>
        <v>0</v>
      </c>
      <c r="AI76" s="6"/>
    </row>
    <row r="77" spans="2:35" ht="15" customHeight="1">
      <c r="B77" s="93">
        <f t="shared" si="1"/>
        <v>45624</v>
      </c>
      <c r="C77" s="94">
        <f t="shared" si="2"/>
        <v>0</v>
      </c>
      <c r="D77" s="94">
        <f t="shared" si="3"/>
        <v>10000</v>
      </c>
      <c r="E77" s="81">
        <f t="shared" si="4"/>
        <v>0</v>
      </c>
      <c r="F77" s="94">
        <f t="shared" si="5"/>
        <v>0</v>
      </c>
      <c r="G77" s="94">
        <f t="shared" si="6"/>
        <v>1.6</v>
      </c>
      <c r="H77" s="95">
        <v>22</v>
      </c>
      <c r="I77" s="95">
        <f t="shared" si="10"/>
        <v>345</v>
      </c>
      <c r="J77" s="96">
        <f t="shared" si="11"/>
        <v>45313</v>
      </c>
      <c r="K77" s="97">
        <f t="shared" si="12"/>
        <v>0</v>
      </c>
      <c r="L77" s="97">
        <f t="shared" si="13"/>
        <v>0</v>
      </c>
      <c r="M77" s="97">
        <f t="shared" si="14"/>
        <v>0</v>
      </c>
      <c r="N77" s="98">
        <f t="shared" si="15"/>
        <v>0</v>
      </c>
      <c r="O77" s="97">
        <f t="shared" si="7"/>
        <v>1</v>
      </c>
      <c r="P77" s="97">
        <f t="shared" si="16"/>
        <v>1</v>
      </c>
      <c r="Q77" s="99">
        <f t="shared" si="8"/>
        <v>1</v>
      </c>
      <c r="R77" s="99">
        <f t="shared" si="17"/>
        <v>0</v>
      </c>
      <c r="S77" s="99">
        <f t="shared" si="18"/>
        <v>0</v>
      </c>
      <c r="T77" s="99">
        <f t="shared" si="19"/>
        <v>0</v>
      </c>
      <c r="U77" s="99">
        <f t="shared" si="20"/>
        <v>0</v>
      </c>
      <c r="V77" s="100">
        <f t="shared" si="21"/>
        <v>39000</v>
      </c>
      <c r="W77" s="99">
        <f t="shared" si="22"/>
        <v>0</v>
      </c>
      <c r="X77" s="81">
        <f t="shared" si="23"/>
        <v>23250</v>
      </c>
      <c r="Y77" s="81">
        <f t="shared" si="24"/>
        <v>0</v>
      </c>
      <c r="Z77" s="81">
        <f t="shared" si="25"/>
        <v>1400</v>
      </c>
      <c r="AA77" s="81">
        <f t="shared" si="26"/>
        <v>22</v>
      </c>
      <c r="AB77" s="81">
        <f t="shared" si="27"/>
        <v>29</v>
      </c>
      <c r="AC77" s="81" t="str">
        <f t="shared" si="28"/>
        <v/>
      </c>
      <c r="AD77" s="100">
        <f t="shared" si="29"/>
        <v>14687.931034482759</v>
      </c>
      <c r="AE77" s="101">
        <f t="shared" si="30"/>
        <v>0</v>
      </c>
      <c r="AF77" s="102">
        <f t="shared" si="31"/>
        <v>0</v>
      </c>
      <c r="AG77" s="102">
        <f t="shared" si="32"/>
        <v>0</v>
      </c>
      <c r="AH77" s="102">
        <f t="shared" si="33"/>
        <v>0</v>
      </c>
      <c r="AI77" s="6"/>
    </row>
    <row r="78" spans="2:35" ht="15" customHeight="1">
      <c r="B78" s="93">
        <f t="shared" si="1"/>
        <v>45638</v>
      </c>
      <c r="C78" s="94">
        <f t="shared" si="2"/>
        <v>0</v>
      </c>
      <c r="D78" s="94">
        <f t="shared" si="3"/>
        <v>15570</v>
      </c>
      <c r="E78" s="81">
        <f t="shared" si="4"/>
        <v>0</v>
      </c>
      <c r="F78" s="94">
        <f t="shared" si="5"/>
        <v>0</v>
      </c>
      <c r="G78" s="94">
        <f t="shared" si="6"/>
        <v>2.5</v>
      </c>
      <c r="H78" s="95">
        <v>23</v>
      </c>
      <c r="I78" s="95">
        <f t="shared" si="10"/>
        <v>344</v>
      </c>
      <c r="J78" s="96">
        <f t="shared" si="11"/>
        <v>45314</v>
      </c>
      <c r="K78" s="97">
        <f t="shared" si="12"/>
        <v>0</v>
      </c>
      <c r="L78" s="97">
        <f t="shared" si="13"/>
        <v>5000</v>
      </c>
      <c r="M78" s="97">
        <f t="shared" si="14"/>
        <v>0</v>
      </c>
      <c r="N78" s="98">
        <f t="shared" si="15"/>
        <v>0</v>
      </c>
      <c r="O78" s="97">
        <f t="shared" si="7"/>
        <v>1</v>
      </c>
      <c r="P78" s="97">
        <f t="shared" si="16"/>
        <v>1</v>
      </c>
      <c r="Q78" s="99">
        <f t="shared" si="8"/>
        <v>1</v>
      </c>
      <c r="R78" s="99">
        <f t="shared" si="17"/>
        <v>0</v>
      </c>
      <c r="S78" s="99">
        <f t="shared" si="18"/>
        <v>0</v>
      </c>
      <c r="T78" s="99">
        <f t="shared" si="19"/>
        <v>0</v>
      </c>
      <c r="U78" s="99">
        <f t="shared" si="20"/>
        <v>0</v>
      </c>
      <c r="V78" s="100">
        <f t="shared" si="21"/>
        <v>39000</v>
      </c>
      <c r="W78" s="99">
        <f t="shared" si="22"/>
        <v>0</v>
      </c>
      <c r="X78" s="81">
        <f t="shared" si="23"/>
        <v>28250</v>
      </c>
      <c r="Y78" s="81">
        <f t="shared" si="24"/>
        <v>0</v>
      </c>
      <c r="Z78" s="81">
        <f t="shared" si="25"/>
        <v>1400</v>
      </c>
      <c r="AA78" s="81">
        <f t="shared" si="26"/>
        <v>23</v>
      </c>
      <c r="AB78" s="81">
        <f t="shared" si="27"/>
        <v>29</v>
      </c>
      <c r="AC78" s="81" t="str">
        <f t="shared" si="28"/>
        <v/>
      </c>
      <c r="AD78" s="100">
        <f t="shared" si="29"/>
        <v>9639.6551724137935</v>
      </c>
      <c r="AE78" s="101">
        <f t="shared" si="30"/>
        <v>0</v>
      </c>
      <c r="AF78" s="102">
        <f t="shared" si="31"/>
        <v>3.2</v>
      </c>
      <c r="AG78" s="102">
        <f t="shared" si="32"/>
        <v>0</v>
      </c>
      <c r="AH78" s="102">
        <f t="shared" si="33"/>
        <v>16000</v>
      </c>
      <c r="AI78" s="6"/>
    </row>
    <row r="79" spans="2:35" ht="15" customHeight="1">
      <c r="B79" s="93">
        <f t="shared" si="1"/>
        <v>45644</v>
      </c>
      <c r="C79" s="94">
        <f t="shared" si="2"/>
        <v>0</v>
      </c>
      <c r="D79" s="94">
        <f t="shared" si="3"/>
        <v>20000</v>
      </c>
      <c r="E79" s="81">
        <f t="shared" si="4"/>
        <v>1</v>
      </c>
      <c r="F79" s="94">
        <f t="shared" si="5"/>
        <v>0</v>
      </c>
      <c r="G79" s="94">
        <f t="shared" si="6"/>
        <v>3</v>
      </c>
      <c r="H79" s="95">
        <v>24</v>
      </c>
      <c r="I79" s="95">
        <f t="shared" si="10"/>
        <v>343</v>
      </c>
      <c r="J79" s="96">
        <f t="shared" si="11"/>
        <v>45315</v>
      </c>
      <c r="K79" s="97">
        <f t="shared" si="12"/>
        <v>0</v>
      </c>
      <c r="L79" s="97">
        <f t="shared" si="13"/>
        <v>0</v>
      </c>
      <c r="M79" s="97">
        <f t="shared" si="14"/>
        <v>0</v>
      </c>
      <c r="N79" s="98">
        <f t="shared" si="15"/>
        <v>0</v>
      </c>
      <c r="O79" s="97">
        <f t="shared" si="7"/>
        <v>1</v>
      </c>
      <c r="P79" s="97">
        <f t="shared" si="16"/>
        <v>1</v>
      </c>
      <c r="Q79" s="99">
        <f t="shared" si="8"/>
        <v>1</v>
      </c>
      <c r="R79" s="99">
        <f t="shared" si="17"/>
        <v>0</v>
      </c>
      <c r="S79" s="99">
        <f t="shared" si="18"/>
        <v>0</v>
      </c>
      <c r="T79" s="99">
        <f t="shared" si="19"/>
        <v>0</v>
      </c>
      <c r="U79" s="99">
        <f t="shared" si="20"/>
        <v>0</v>
      </c>
      <c r="V79" s="100">
        <f t="shared" si="21"/>
        <v>39000</v>
      </c>
      <c r="W79" s="99">
        <f t="shared" si="22"/>
        <v>0</v>
      </c>
      <c r="X79" s="81">
        <f t="shared" si="23"/>
        <v>28250</v>
      </c>
      <c r="Y79" s="81">
        <f t="shared" si="24"/>
        <v>0</v>
      </c>
      <c r="Z79" s="81">
        <f t="shared" si="25"/>
        <v>1400</v>
      </c>
      <c r="AA79" s="81">
        <f t="shared" si="26"/>
        <v>24</v>
      </c>
      <c r="AB79" s="81">
        <f t="shared" si="27"/>
        <v>29</v>
      </c>
      <c r="AC79" s="81" t="str">
        <f t="shared" si="28"/>
        <v/>
      </c>
      <c r="AD79" s="100">
        <f t="shared" si="29"/>
        <v>9591.3793103448279</v>
      </c>
      <c r="AE79" s="101">
        <f t="shared" si="30"/>
        <v>0</v>
      </c>
      <c r="AF79" s="102">
        <f t="shared" si="31"/>
        <v>0</v>
      </c>
      <c r="AG79" s="102">
        <f t="shared" si="32"/>
        <v>0</v>
      </c>
      <c r="AH79" s="102">
        <f t="shared" si="33"/>
        <v>0</v>
      </c>
      <c r="AI79" s="6"/>
    </row>
    <row r="80" spans="2:35" ht="15" customHeight="1">
      <c r="B80" s="93" t="str">
        <f t="shared" si="1"/>
        <v/>
      </c>
      <c r="C80" s="94">
        <f t="shared" si="2"/>
        <v>0</v>
      </c>
      <c r="D80" s="94">
        <f t="shared" si="3"/>
        <v>0</v>
      </c>
      <c r="E80" s="81">
        <f t="shared" si="4"/>
        <v>0</v>
      </c>
      <c r="F80" s="94">
        <f t="shared" si="5"/>
        <v>0</v>
      </c>
      <c r="G80" s="94">
        <f t="shared" si="6"/>
        <v>0</v>
      </c>
      <c r="H80" s="95">
        <v>25</v>
      </c>
      <c r="I80" s="95">
        <f t="shared" si="10"/>
        <v>342</v>
      </c>
      <c r="J80" s="96">
        <f t="shared" si="11"/>
        <v>45316</v>
      </c>
      <c r="K80" s="97">
        <f t="shared" si="12"/>
        <v>0</v>
      </c>
      <c r="L80" s="97">
        <f t="shared" si="13"/>
        <v>0</v>
      </c>
      <c r="M80" s="97">
        <f t="shared" si="14"/>
        <v>0</v>
      </c>
      <c r="N80" s="98">
        <f t="shared" si="15"/>
        <v>0</v>
      </c>
      <c r="O80" s="97">
        <f t="shared" si="7"/>
        <v>1</v>
      </c>
      <c r="P80" s="97">
        <f t="shared" si="16"/>
        <v>1</v>
      </c>
      <c r="Q80" s="99">
        <f t="shared" si="8"/>
        <v>1</v>
      </c>
      <c r="R80" s="99">
        <f t="shared" si="17"/>
        <v>0</v>
      </c>
      <c r="S80" s="99">
        <f t="shared" si="18"/>
        <v>0</v>
      </c>
      <c r="T80" s="99">
        <f t="shared" si="19"/>
        <v>0</v>
      </c>
      <c r="U80" s="99">
        <f t="shared" si="20"/>
        <v>0</v>
      </c>
      <c r="V80" s="100">
        <f t="shared" si="21"/>
        <v>39000</v>
      </c>
      <c r="W80" s="99">
        <f t="shared" si="22"/>
        <v>0</v>
      </c>
      <c r="X80" s="81">
        <f t="shared" si="23"/>
        <v>28250</v>
      </c>
      <c r="Y80" s="81">
        <f t="shared" si="24"/>
        <v>0</v>
      </c>
      <c r="Z80" s="81">
        <f t="shared" si="25"/>
        <v>1400</v>
      </c>
      <c r="AA80" s="81">
        <f t="shared" si="26"/>
        <v>25</v>
      </c>
      <c r="AB80" s="81">
        <f t="shared" si="27"/>
        <v>29</v>
      </c>
      <c r="AC80" s="81" t="str">
        <f t="shared" si="28"/>
        <v/>
      </c>
      <c r="AD80" s="100">
        <f t="shared" si="29"/>
        <v>9543.1034482758623</v>
      </c>
      <c r="AE80" s="101">
        <f t="shared" si="30"/>
        <v>0</v>
      </c>
      <c r="AF80" s="102">
        <f t="shared" si="31"/>
        <v>0</v>
      </c>
      <c r="AG80" s="102">
        <f t="shared" si="32"/>
        <v>0</v>
      </c>
      <c r="AH80" s="102">
        <f t="shared" si="33"/>
        <v>0</v>
      </c>
      <c r="AI80" s="6"/>
    </row>
    <row r="81" spans="2:35" ht="15" customHeight="1">
      <c r="B81" s="93" t="str">
        <f t="shared" si="1"/>
        <v/>
      </c>
      <c r="C81" s="94">
        <f t="shared" si="2"/>
        <v>0</v>
      </c>
      <c r="D81" s="94">
        <f t="shared" si="3"/>
        <v>0</v>
      </c>
      <c r="E81" s="81">
        <f t="shared" si="4"/>
        <v>0</v>
      </c>
      <c r="F81" s="94">
        <f t="shared" si="5"/>
        <v>0</v>
      </c>
      <c r="G81" s="94">
        <f t="shared" si="6"/>
        <v>0</v>
      </c>
      <c r="H81" s="95">
        <v>26</v>
      </c>
      <c r="I81" s="95">
        <f t="shared" si="10"/>
        <v>341</v>
      </c>
      <c r="J81" s="96">
        <f t="shared" si="11"/>
        <v>45317</v>
      </c>
      <c r="K81" s="97">
        <f t="shared" si="12"/>
        <v>0</v>
      </c>
      <c r="L81" s="97">
        <f t="shared" si="13"/>
        <v>0</v>
      </c>
      <c r="M81" s="97">
        <f t="shared" si="14"/>
        <v>0</v>
      </c>
      <c r="N81" s="98">
        <f t="shared" si="15"/>
        <v>0</v>
      </c>
      <c r="O81" s="97">
        <f t="shared" si="7"/>
        <v>1</v>
      </c>
      <c r="P81" s="97">
        <f t="shared" si="16"/>
        <v>1</v>
      </c>
      <c r="Q81" s="99">
        <f t="shared" si="8"/>
        <v>1</v>
      </c>
      <c r="R81" s="99">
        <f t="shared" si="17"/>
        <v>0</v>
      </c>
      <c r="S81" s="99">
        <f t="shared" si="18"/>
        <v>0</v>
      </c>
      <c r="T81" s="99">
        <f t="shared" si="19"/>
        <v>0</v>
      </c>
      <c r="U81" s="99">
        <f t="shared" si="20"/>
        <v>0</v>
      </c>
      <c r="V81" s="100">
        <f t="shared" si="21"/>
        <v>39000</v>
      </c>
      <c r="W81" s="99">
        <f t="shared" si="22"/>
        <v>0</v>
      </c>
      <c r="X81" s="81">
        <f t="shared" si="23"/>
        <v>28250</v>
      </c>
      <c r="Y81" s="81">
        <f t="shared" si="24"/>
        <v>0</v>
      </c>
      <c r="Z81" s="81">
        <f t="shared" si="25"/>
        <v>1400</v>
      </c>
      <c r="AA81" s="81">
        <f t="shared" si="26"/>
        <v>26</v>
      </c>
      <c r="AB81" s="81">
        <f t="shared" si="27"/>
        <v>29</v>
      </c>
      <c r="AC81" s="81" t="str">
        <f t="shared" si="28"/>
        <v/>
      </c>
      <c r="AD81" s="100">
        <f t="shared" si="29"/>
        <v>9494.8275862068967</v>
      </c>
      <c r="AE81" s="101">
        <f t="shared" si="30"/>
        <v>0</v>
      </c>
      <c r="AF81" s="102">
        <f t="shared" si="31"/>
        <v>0</v>
      </c>
      <c r="AG81" s="102">
        <f t="shared" si="32"/>
        <v>0</v>
      </c>
      <c r="AH81" s="102">
        <f t="shared" si="33"/>
        <v>0</v>
      </c>
      <c r="AI81" s="6"/>
    </row>
    <row r="82" spans="2:35" ht="15" customHeight="1">
      <c r="B82" s="93" t="str">
        <f t="shared" si="1"/>
        <v/>
      </c>
      <c r="C82" s="94">
        <f t="shared" si="2"/>
        <v>0</v>
      </c>
      <c r="D82" s="94">
        <f t="shared" si="3"/>
        <v>0</v>
      </c>
      <c r="E82" s="81">
        <f t="shared" si="4"/>
        <v>0</v>
      </c>
      <c r="F82" s="94">
        <f t="shared" si="5"/>
        <v>0</v>
      </c>
      <c r="G82" s="94">
        <f t="shared" si="6"/>
        <v>0</v>
      </c>
      <c r="H82" s="95">
        <v>27</v>
      </c>
      <c r="I82" s="95">
        <f t="shared" si="10"/>
        <v>340</v>
      </c>
      <c r="J82" s="96">
        <f t="shared" si="11"/>
        <v>45318</v>
      </c>
      <c r="K82" s="97">
        <f t="shared" si="12"/>
        <v>0</v>
      </c>
      <c r="L82" s="97">
        <f t="shared" si="13"/>
        <v>0</v>
      </c>
      <c r="M82" s="97">
        <f t="shared" si="14"/>
        <v>0</v>
      </c>
      <c r="N82" s="98">
        <f t="shared" si="15"/>
        <v>0</v>
      </c>
      <c r="O82" s="97">
        <f t="shared" si="7"/>
        <v>1</v>
      </c>
      <c r="P82" s="97">
        <f t="shared" si="16"/>
        <v>1</v>
      </c>
      <c r="Q82" s="99">
        <f t="shared" si="8"/>
        <v>1</v>
      </c>
      <c r="R82" s="99">
        <f t="shared" si="17"/>
        <v>0</v>
      </c>
      <c r="S82" s="99">
        <f t="shared" si="18"/>
        <v>0</v>
      </c>
      <c r="T82" s="99">
        <f t="shared" si="19"/>
        <v>0</v>
      </c>
      <c r="U82" s="99">
        <f t="shared" si="20"/>
        <v>0</v>
      </c>
      <c r="V82" s="100">
        <f t="shared" si="21"/>
        <v>39000</v>
      </c>
      <c r="W82" s="99">
        <f t="shared" si="22"/>
        <v>0</v>
      </c>
      <c r="X82" s="81">
        <f t="shared" si="23"/>
        <v>28250</v>
      </c>
      <c r="Y82" s="81">
        <f t="shared" si="24"/>
        <v>0</v>
      </c>
      <c r="Z82" s="81">
        <f t="shared" si="25"/>
        <v>1400</v>
      </c>
      <c r="AA82" s="81">
        <f t="shared" si="26"/>
        <v>27</v>
      </c>
      <c r="AB82" s="81">
        <f t="shared" si="27"/>
        <v>29</v>
      </c>
      <c r="AC82" s="81" t="str">
        <f t="shared" si="28"/>
        <v/>
      </c>
      <c r="AD82" s="100">
        <f t="shared" si="29"/>
        <v>9446.5517241379312</v>
      </c>
      <c r="AE82" s="101">
        <f t="shared" si="30"/>
        <v>0</v>
      </c>
      <c r="AF82" s="102">
        <f t="shared" si="31"/>
        <v>0</v>
      </c>
      <c r="AG82" s="102">
        <f t="shared" si="32"/>
        <v>0</v>
      </c>
      <c r="AH82" s="102">
        <f t="shared" si="33"/>
        <v>0</v>
      </c>
      <c r="AI82" s="6"/>
    </row>
    <row r="83" spans="2:35" ht="15" customHeight="1">
      <c r="B83" s="93" t="str">
        <f t="shared" si="1"/>
        <v/>
      </c>
      <c r="C83" s="94">
        <f t="shared" si="2"/>
        <v>0</v>
      </c>
      <c r="D83" s="94">
        <f t="shared" si="3"/>
        <v>0</v>
      </c>
      <c r="E83" s="81">
        <f t="shared" si="4"/>
        <v>0</v>
      </c>
      <c r="F83" s="94">
        <f t="shared" si="5"/>
        <v>0</v>
      </c>
      <c r="G83" s="94">
        <f t="shared" si="6"/>
        <v>0</v>
      </c>
      <c r="H83" s="95">
        <v>28</v>
      </c>
      <c r="I83" s="95">
        <f t="shared" si="10"/>
        <v>339</v>
      </c>
      <c r="J83" s="96">
        <f t="shared" si="11"/>
        <v>45319</v>
      </c>
      <c r="K83" s="97">
        <f t="shared" si="12"/>
        <v>0</v>
      </c>
      <c r="L83" s="97">
        <f t="shared" si="13"/>
        <v>0</v>
      </c>
      <c r="M83" s="97">
        <f t="shared" si="14"/>
        <v>0</v>
      </c>
      <c r="N83" s="98">
        <f t="shared" si="15"/>
        <v>0</v>
      </c>
      <c r="O83" s="97">
        <f t="shared" si="7"/>
        <v>1</v>
      </c>
      <c r="P83" s="97">
        <f t="shared" si="16"/>
        <v>1</v>
      </c>
      <c r="Q83" s="99">
        <f t="shared" si="8"/>
        <v>1</v>
      </c>
      <c r="R83" s="99">
        <f t="shared" si="17"/>
        <v>0</v>
      </c>
      <c r="S83" s="99">
        <f t="shared" si="18"/>
        <v>0</v>
      </c>
      <c r="T83" s="99">
        <f t="shared" si="19"/>
        <v>0</v>
      </c>
      <c r="U83" s="99">
        <f t="shared" si="20"/>
        <v>0</v>
      </c>
      <c r="V83" s="100">
        <f t="shared" si="21"/>
        <v>39000</v>
      </c>
      <c r="W83" s="99">
        <f t="shared" si="22"/>
        <v>0</v>
      </c>
      <c r="X83" s="81">
        <f t="shared" si="23"/>
        <v>28250</v>
      </c>
      <c r="Y83" s="81">
        <f t="shared" si="24"/>
        <v>0</v>
      </c>
      <c r="Z83" s="81">
        <f t="shared" si="25"/>
        <v>1400</v>
      </c>
      <c r="AA83" s="81">
        <f t="shared" si="26"/>
        <v>28</v>
      </c>
      <c r="AB83" s="81">
        <f t="shared" si="27"/>
        <v>29</v>
      </c>
      <c r="AC83" s="81" t="str">
        <f t="shared" si="28"/>
        <v/>
      </c>
      <c r="AD83" s="100">
        <f t="shared" si="29"/>
        <v>9398.2758620689656</v>
      </c>
      <c r="AE83" s="101">
        <f t="shared" si="30"/>
        <v>0</v>
      </c>
      <c r="AF83" s="102">
        <f t="shared" si="31"/>
        <v>0</v>
      </c>
      <c r="AG83" s="102">
        <f t="shared" si="32"/>
        <v>0</v>
      </c>
      <c r="AH83" s="102">
        <f t="shared" si="33"/>
        <v>0</v>
      </c>
      <c r="AI83" s="6"/>
    </row>
    <row r="84" spans="2:35" ht="15" customHeight="1">
      <c r="B84" s="93" t="str">
        <f t="shared" si="1"/>
        <v/>
      </c>
      <c r="C84" s="94">
        <f t="shared" si="2"/>
        <v>0</v>
      </c>
      <c r="D84" s="94">
        <f t="shared" si="3"/>
        <v>0</v>
      </c>
      <c r="E84" s="81">
        <f t="shared" si="4"/>
        <v>0</v>
      </c>
      <c r="F84" s="94">
        <f t="shared" si="5"/>
        <v>0</v>
      </c>
      <c r="G84" s="94">
        <f t="shared" si="6"/>
        <v>0</v>
      </c>
      <c r="H84" s="95">
        <v>29</v>
      </c>
      <c r="I84" s="95">
        <f t="shared" si="10"/>
        <v>338</v>
      </c>
      <c r="J84" s="96">
        <f t="shared" si="11"/>
        <v>45320</v>
      </c>
      <c r="K84" s="97">
        <f t="shared" si="12"/>
        <v>0</v>
      </c>
      <c r="L84" s="97">
        <f t="shared" si="13"/>
        <v>9350</v>
      </c>
      <c r="M84" s="97">
        <f t="shared" si="14"/>
        <v>1</v>
      </c>
      <c r="N84" s="98">
        <f t="shared" si="15"/>
        <v>0</v>
      </c>
      <c r="O84" s="97">
        <f t="shared" si="7"/>
        <v>1</v>
      </c>
      <c r="P84" s="97">
        <f t="shared" si="16"/>
        <v>1</v>
      </c>
      <c r="Q84" s="99">
        <f t="shared" si="8"/>
        <v>1</v>
      </c>
      <c r="R84" s="99">
        <f t="shared" si="17"/>
        <v>0</v>
      </c>
      <c r="S84" s="99">
        <f t="shared" si="18"/>
        <v>0</v>
      </c>
      <c r="T84" s="99">
        <f t="shared" si="19"/>
        <v>0</v>
      </c>
      <c r="U84" s="99">
        <f t="shared" si="20"/>
        <v>0</v>
      </c>
      <c r="V84" s="100">
        <f t="shared" si="21"/>
        <v>39000</v>
      </c>
      <c r="W84" s="99">
        <f t="shared" si="22"/>
        <v>0</v>
      </c>
      <c r="X84" s="81">
        <f t="shared" si="23"/>
        <v>37600</v>
      </c>
      <c r="Y84" s="81">
        <f t="shared" si="24"/>
        <v>1400</v>
      </c>
      <c r="Z84" s="81">
        <f t="shared" si="25"/>
        <v>1400</v>
      </c>
      <c r="AA84" s="81">
        <f t="shared" si="26"/>
        <v>29</v>
      </c>
      <c r="AB84" s="81">
        <f t="shared" si="27"/>
        <v>29</v>
      </c>
      <c r="AC84" s="81" t="str">
        <f t="shared" si="28"/>
        <v/>
      </c>
      <c r="AD84" s="100">
        <f t="shared" si="29"/>
        <v>0</v>
      </c>
      <c r="AE84" s="101">
        <f t="shared" si="30"/>
        <v>0</v>
      </c>
      <c r="AF84" s="102">
        <f t="shared" si="31"/>
        <v>3.2</v>
      </c>
      <c r="AG84" s="102">
        <f t="shared" si="32"/>
        <v>0</v>
      </c>
      <c r="AH84" s="102">
        <f t="shared" si="33"/>
        <v>29920</v>
      </c>
      <c r="AI84" s="6"/>
    </row>
    <row r="85" spans="2:35" ht="15" customHeight="1">
      <c r="B85" s="105"/>
      <c r="C85" s="53"/>
      <c r="D85" s="53"/>
      <c r="E85" s="53"/>
      <c r="F85" s="53"/>
      <c r="G85" s="53"/>
      <c r="H85" s="95">
        <v>30</v>
      </c>
      <c r="I85" s="95">
        <f t="shared" si="10"/>
        <v>337</v>
      </c>
      <c r="J85" s="96">
        <f t="shared" si="11"/>
        <v>45321</v>
      </c>
      <c r="K85" s="97">
        <f t="shared" si="12"/>
        <v>0</v>
      </c>
      <c r="L85" s="97">
        <f t="shared" si="13"/>
        <v>0</v>
      </c>
      <c r="M85" s="97">
        <f t="shared" si="14"/>
        <v>0</v>
      </c>
      <c r="N85" s="98">
        <f t="shared" si="15"/>
        <v>1</v>
      </c>
      <c r="O85" s="97">
        <f t="shared" si="7"/>
        <v>0</v>
      </c>
      <c r="P85" s="97">
        <f t="shared" si="16"/>
        <v>2</v>
      </c>
      <c r="Q85" s="99">
        <f t="shared" si="8"/>
        <v>0</v>
      </c>
      <c r="R85" s="99">
        <f t="shared" si="17"/>
        <v>1</v>
      </c>
      <c r="S85" s="99">
        <f t="shared" si="18"/>
        <v>1</v>
      </c>
      <c r="T85" s="99">
        <f t="shared" si="19"/>
        <v>0</v>
      </c>
      <c r="U85" s="99">
        <f t="shared" si="20"/>
        <v>0</v>
      </c>
      <c r="V85" s="100">
        <f t="shared" si="21"/>
        <v>0</v>
      </c>
      <c r="W85" s="99">
        <f t="shared" si="22"/>
        <v>0</v>
      </c>
      <c r="X85" s="81">
        <f t="shared" si="23"/>
        <v>0</v>
      </c>
      <c r="Y85" s="81">
        <f t="shared" si="24"/>
        <v>0</v>
      </c>
      <c r="Z85" s="81">
        <f t="shared" si="25"/>
        <v>0</v>
      </c>
      <c r="AA85" s="81">
        <f t="shared" si="26"/>
        <v>0</v>
      </c>
      <c r="AB85" s="81">
        <f t="shared" si="27"/>
        <v>0</v>
      </c>
      <c r="AC85" s="81" t="str">
        <f t="shared" si="28"/>
        <v/>
      </c>
      <c r="AD85" s="100">
        <f t="shared" si="29"/>
        <v>0</v>
      </c>
      <c r="AE85" s="101">
        <f t="shared" si="30"/>
        <v>0</v>
      </c>
      <c r="AF85" s="102">
        <f t="shared" si="31"/>
        <v>0</v>
      </c>
      <c r="AG85" s="102">
        <f t="shared" si="32"/>
        <v>0</v>
      </c>
      <c r="AH85" s="102">
        <f t="shared" si="33"/>
        <v>0</v>
      </c>
      <c r="AI85" s="6"/>
    </row>
    <row r="86" spans="2:35" ht="15" customHeight="1">
      <c r="B86" s="105"/>
      <c r="C86" s="53"/>
      <c r="D86" s="53"/>
      <c r="E86" s="53"/>
      <c r="F86" s="53"/>
      <c r="G86" s="53"/>
      <c r="H86" s="95">
        <v>31</v>
      </c>
      <c r="I86" s="95">
        <f t="shared" si="10"/>
        <v>336</v>
      </c>
      <c r="J86" s="96">
        <f t="shared" si="11"/>
        <v>45322</v>
      </c>
      <c r="K86" s="97">
        <f t="shared" si="12"/>
        <v>0</v>
      </c>
      <c r="L86" s="97">
        <f t="shared" si="13"/>
        <v>0</v>
      </c>
      <c r="M86" s="97">
        <f t="shared" si="14"/>
        <v>0</v>
      </c>
      <c r="N86" s="98">
        <f t="shared" si="15"/>
        <v>1</v>
      </c>
      <c r="O86" s="97">
        <f t="shared" si="7"/>
        <v>0</v>
      </c>
      <c r="P86" s="97">
        <f t="shared" si="16"/>
        <v>2</v>
      </c>
      <c r="Q86" s="99">
        <f t="shared" si="8"/>
        <v>0</v>
      </c>
      <c r="R86" s="99">
        <f t="shared" si="17"/>
        <v>1</v>
      </c>
      <c r="S86" s="99">
        <f t="shared" si="18"/>
        <v>1</v>
      </c>
      <c r="T86" s="99">
        <f t="shared" si="19"/>
        <v>0</v>
      </c>
      <c r="U86" s="99">
        <f t="shared" si="20"/>
        <v>0</v>
      </c>
      <c r="V86" s="100">
        <f t="shared" si="21"/>
        <v>0</v>
      </c>
      <c r="W86" s="99">
        <f t="shared" si="22"/>
        <v>0</v>
      </c>
      <c r="X86" s="81">
        <f t="shared" si="23"/>
        <v>0</v>
      </c>
      <c r="Y86" s="81">
        <f t="shared" si="24"/>
        <v>0</v>
      </c>
      <c r="Z86" s="81">
        <f t="shared" si="25"/>
        <v>0</v>
      </c>
      <c r="AA86" s="81">
        <f t="shared" si="26"/>
        <v>0</v>
      </c>
      <c r="AB86" s="81">
        <f t="shared" si="27"/>
        <v>0</v>
      </c>
      <c r="AC86" s="81" t="str">
        <f t="shared" si="28"/>
        <v/>
      </c>
      <c r="AD86" s="100">
        <f t="shared" si="29"/>
        <v>0</v>
      </c>
      <c r="AE86" s="101">
        <f t="shared" si="30"/>
        <v>0</v>
      </c>
      <c r="AF86" s="102">
        <f t="shared" si="31"/>
        <v>0</v>
      </c>
      <c r="AG86" s="102">
        <f t="shared" si="32"/>
        <v>0</v>
      </c>
      <c r="AH86" s="102">
        <f t="shared" si="33"/>
        <v>0</v>
      </c>
      <c r="AI86" s="6"/>
    </row>
    <row r="87" spans="2:35" ht="15" customHeight="1">
      <c r="B87" s="105"/>
      <c r="C87" s="53"/>
      <c r="D87" s="53"/>
      <c r="E87" s="53"/>
      <c r="F87" s="53"/>
      <c r="G87" s="53"/>
      <c r="H87" s="95">
        <v>32</v>
      </c>
      <c r="I87" s="95">
        <f t="shared" si="10"/>
        <v>335</v>
      </c>
      <c r="J87" s="96">
        <f t="shared" si="11"/>
        <v>45323</v>
      </c>
      <c r="K87" s="97">
        <f t="shared" si="12"/>
        <v>0</v>
      </c>
      <c r="L87" s="97">
        <f t="shared" si="13"/>
        <v>0</v>
      </c>
      <c r="M87" s="97">
        <f t="shared" si="14"/>
        <v>0</v>
      </c>
      <c r="N87" s="98">
        <f t="shared" si="15"/>
        <v>1</v>
      </c>
      <c r="O87" s="97">
        <f t="shared" si="7"/>
        <v>0</v>
      </c>
      <c r="P87" s="97">
        <f t="shared" si="16"/>
        <v>2</v>
      </c>
      <c r="Q87" s="99">
        <f t="shared" si="8"/>
        <v>0</v>
      </c>
      <c r="R87" s="99">
        <f t="shared" si="17"/>
        <v>1</v>
      </c>
      <c r="S87" s="99">
        <f t="shared" si="18"/>
        <v>1</v>
      </c>
      <c r="T87" s="99">
        <f t="shared" si="19"/>
        <v>0</v>
      </c>
      <c r="U87" s="99">
        <f t="shared" si="20"/>
        <v>0</v>
      </c>
      <c r="V87" s="100">
        <f t="shared" si="21"/>
        <v>0</v>
      </c>
      <c r="W87" s="99">
        <f t="shared" si="22"/>
        <v>0</v>
      </c>
      <c r="X87" s="81">
        <f t="shared" si="23"/>
        <v>0</v>
      </c>
      <c r="Y87" s="81">
        <f t="shared" si="24"/>
        <v>0</v>
      </c>
      <c r="Z87" s="81">
        <f t="shared" si="25"/>
        <v>0</v>
      </c>
      <c r="AA87" s="81">
        <f t="shared" si="26"/>
        <v>0</v>
      </c>
      <c r="AB87" s="81">
        <f t="shared" si="27"/>
        <v>0</v>
      </c>
      <c r="AC87" s="81" t="str">
        <f t="shared" si="28"/>
        <v/>
      </c>
      <c r="AD87" s="100">
        <f t="shared" si="29"/>
        <v>0</v>
      </c>
      <c r="AE87" s="101">
        <f t="shared" si="30"/>
        <v>0</v>
      </c>
      <c r="AF87" s="102">
        <f t="shared" si="31"/>
        <v>0</v>
      </c>
      <c r="AG87" s="102">
        <f t="shared" si="32"/>
        <v>0</v>
      </c>
      <c r="AH87" s="102">
        <f t="shared" si="33"/>
        <v>0</v>
      </c>
      <c r="AI87" s="6"/>
    </row>
    <row r="88" spans="2:35" ht="15" customHeight="1">
      <c r="B88" s="105"/>
      <c r="C88" s="53"/>
      <c r="D88" s="53"/>
      <c r="E88" s="53"/>
      <c r="F88" s="53"/>
      <c r="G88" s="53"/>
      <c r="H88" s="95">
        <v>33</v>
      </c>
      <c r="I88" s="95">
        <f t="shared" si="10"/>
        <v>334</v>
      </c>
      <c r="J88" s="96">
        <f t="shared" si="11"/>
        <v>45324</v>
      </c>
      <c r="K88" s="97">
        <f t="shared" si="12"/>
        <v>0</v>
      </c>
      <c r="L88" s="97">
        <f t="shared" si="13"/>
        <v>0</v>
      </c>
      <c r="M88" s="97">
        <f t="shared" si="14"/>
        <v>0</v>
      </c>
      <c r="N88" s="98">
        <f t="shared" si="15"/>
        <v>1</v>
      </c>
      <c r="O88" s="97">
        <f t="shared" si="7"/>
        <v>0</v>
      </c>
      <c r="P88" s="97">
        <f t="shared" si="16"/>
        <v>2</v>
      </c>
      <c r="Q88" s="99">
        <f t="shared" si="8"/>
        <v>0</v>
      </c>
      <c r="R88" s="99">
        <f t="shared" si="17"/>
        <v>1</v>
      </c>
      <c r="S88" s="99">
        <f t="shared" si="18"/>
        <v>1</v>
      </c>
      <c r="T88" s="99">
        <f t="shared" si="19"/>
        <v>0</v>
      </c>
      <c r="U88" s="99">
        <f t="shared" si="20"/>
        <v>0</v>
      </c>
      <c r="V88" s="100">
        <f t="shared" si="21"/>
        <v>0</v>
      </c>
      <c r="W88" s="99">
        <f t="shared" si="22"/>
        <v>0</v>
      </c>
      <c r="X88" s="81">
        <f t="shared" si="23"/>
        <v>0</v>
      </c>
      <c r="Y88" s="81">
        <f t="shared" si="24"/>
        <v>0</v>
      </c>
      <c r="Z88" s="81">
        <f t="shared" si="25"/>
        <v>0</v>
      </c>
      <c r="AA88" s="81">
        <f t="shared" si="26"/>
        <v>0</v>
      </c>
      <c r="AB88" s="81">
        <f t="shared" si="27"/>
        <v>0</v>
      </c>
      <c r="AC88" s="81" t="str">
        <f t="shared" si="28"/>
        <v/>
      </c>
      <c r="AD88" s="100">
        <f t="shared" si="29"/>
        <v>0</v>
      </c>
      <c r="AE88" s="101">
        <f t="shared" si="30"/>
        <v>0</v>
      </c>
      <c r="AF88" s="102">
        <f t="shared" si="31"/>
        <v>0</v>
      </c>
      <c r="AG88" s="102">
        <f t="shared" si="32"/>
        <v>0</v>
      </c>
      <c r="AH88" s="102">
        <f t="shared" si="33"/>
        <v>0</v>
      </c>
      <c r="AI88" s="6"/>
    </row>
    <row r="89" spans="2:35" ht="15" customHeight="1">
      <c r="B89" s="105"/>
      <c r="C89" s="53"/>
      <c r="D89" s="53"/>
      <c r="E89" s="53"/>
      <c r="F89" s="53"/>
      <c r="G89" s="53"/>
      <c r="H89" s="95">
        <v>34</v>
      </c>
      <c r="I89" s="95">
        <f t="shared" si="10"/>
        <v>333</v>
      </c>
      <c r="J89" s="96">
        <f t="shared" si="11"/>
        <v>45325</v>
      </c>
      <c r="K89" s="97">
        <f t="shared" si="12"/>
        <v>0</v>
      </c>
      <c r="L89" s="97">
        <f t="shared" si="13"/>
        <v>0</v>
      </c>
      <c r="M89" s="97">
        <f t="shared" si="14"/>
        <v>0</v>
      </c>
      <c r="N89" s="98">
        <f t="shared" si="15"/>
        <v>1</v>
      </c>
      <c r="O89" s="97">
        <f t="shared" si="7"/>
        <v>0</v>
      </c>
      <c r="P89" s="97">
        <f t="shared" si="16"/>
        <v>2</v>
      </c>
      <c r="Q89" s="99">
        <f t="shared" si="8"/>
        <v>0</v>
      </c>
      <c r="R89" s="99">
        <f t="shared" si="17"/>
        <v>1</v>
      </c>
      <c r="S89" s="99">
        <f t="shared" si="18"/>
        <v>1</v>
      </c>
      <c r="T89" s="99">
        <f t="shared" si="19"/>
        <v>0</v>
      </c>
      <c r="U89" s="99">
        <f t="shared" si="20"/>
        <v>0</v>
      </c>
      <c r="V89" s="100">
        <f t="shared" si="21"/>
        <v>0</v>
      </c>
      <c r="W89" s="99">
        <f t="shared" si="22"/>
        <v>0</v>
      </c>
      <c r="X89" s="81">
        <f t="shared" si="23"/>
        <v>0</v>
      </c>
      <c r="Y89" s="81">
        <f t="shared" si="24"/>
        <v>0</v>
      </c>
      <c r="Z89" s="81">
        <f t="shared" si="25"/>
        <v>0</v>
      </c>
      <c r="AA89" s="81">
        <f t="shared" si="26"/>
        <v>0</v>
      </c>
      <c r="AB89" s="81">
        <f t="shared" si="27"/>
        <v>0</v>
      </c>
      <c r="AC89" s="81" t="str">
        <f t="shared" si="28"/>
        <v/>
      </c>
      <c r="AD89" s="100">
        <f t="shared" si="29"/>
        <v>0</v>
      </c>
      <c r="AE89" s="101">
        <f t="shared" si="30"/>
        <v>0</v>
      </c>
      <c r="AF89" s="102">
        <f t="shared" si="31"/>
        <v>0</v>
      </c>
      <c r="AG89" s="102">
        <f t="shared" si="32"/>
        <v>0</v>
      </c>
      <c r="AH89" s="102">
        <f t="shared" si="33"/>
        <v>0</v>
      </c>
      <c r="AI89" s="6"/>
    </row>
    <row r="90" spans="2:35" ht="15" customHeight="1">
      <c r="B90" s="105"/>
      <c r="C90" s="53"/>
      <c r="D90" s="53"/>
      <c r="E90" s="53"/>
      <c r="F90" s="53"/>
      <c r="G90" s="53"/>
      <c r="H90" s="95">
        <v>35</v>
      </c>
      <c r="I90" s="95">
        <f t="shared" si="10"/>
        <v>332</v>
      </c>
      <c r="J90" s="96">
        <f t="shared" si="11"/>
        <v>45326</v>
      </c>
      <c r="K90" s="97">
        <f t="shared" si="12"/>
        <v>0</v>
      </c>
      <c r="L90" s="97">
        <f t="shared" si="13"/>
        <v>0</v>
      </c>
      <c r="M90" s="97">
        <f t="shared" si="14"/>
        <v>0</v>
      </c>
      <c r="N90" s="98">
        <f t="shared" si="15"/>
        <v>1</v>
      </c>
      <c r="O90" s="97">
        <f t="shared" si="7"/>
        <v>0</v>
      </c>
      <c r="P90" s="97">
        <f t="shared" si="16"/>
        <v>2</v>
      </c>
      <c r="Q90" s="99">
        <f t="shared" si="8"/>
        <v>0</v>
      </c>
      <c r="R90" s="99">
        <f t="shared" si="17"/>
        <v>1</v>
      </c>
      <c r="S90" s="99">
        <f t="shared" si="18"/>
        <v>1</v>
      </c>
      <c r="T90" s="99">
        <f t="shared" si="19"/>
        <v>0</v>
      </c>
      <c r="U90" s="99">
        <f t="shared" si="20"/>
        <v>0</v>
      </c>
      <c r="V90" s="100">
        <f t="shared" si="21"/>
        <v>0</v>
      </c>
      <c r="W90" s="99">
        <f t="shared" si="22"/>
        <v>0</v>
      </c>
      <c r="X90" s="81">
        <f t="shared" si="23"/>
        <v>0</v>
      </c>
      <c r="Y90" s="81">
        <f t="shared" si="24"/>
        <v>0</v>
      </c>
      <c r="Z90" s="81">
        <f t="shared" si="25"/>
        <v>0</v>
      </c>
      <c r="AA90" s="81">
        <f t="shared" si="26"/>
        <v>0</v>
      </c>
      <c r="AB90" s="81">
        <f t="shared" si="27"/>
        <v>0</v>
      </c>
      <c r="AC90" s="81" t="str">
        <f t="shared" si="28"/>
        <v/>
      </c>
      <c r="AD90" s="100">
        <f t="shared" si="29"/>
        <v>0</v>
      </c>
      <c r="AE90" s="101">
        <f t="shared" si="30"/>
        <v>0</v>
      </c>
      <c r="AF90" s="102">
        <f t="shared" si="31"/>
        <v>0</v>
      </c>
      <c r="AG90" s="102">
        <f t="shared" si="32"/>
        <v>0</v>
      </c>
      <c r="AH90" s="102">
        <f t="shared" si="33"/>
        <v>0</v>
      </c>
      <c r="AI90" s="6"/>
    </row>
    <row r="91" spans="2:35" ht="15" customHeight="1">
      <c r="B91" s="105"/>
      <c r="C91" s="53"/>
      <c r="D91" s="53"/>
      <c r="E91" s="53"/>
      <c r="F91" s="53"/>
      <c r="G91" s="53"/>
      <c r="H91" s="95">
        <v>36</v>
      </c>
      <c r="I91" s="95">
        <f t="shared" si="10"/>
        <v>331</v>
      </c>
      <c r="J91" s="96">
        <f t="shared" si="11"/>
        <v>45327</v>
      </c>
      <c r="K91" s="97">
        <f t="shared" si="12"/>
        <v>0</v>
      </c>
      <c r="L91" s="97">
        <f t="shared" si="13"/>
        <v>0</v>
      </c>
      <c r="M91" s="97">
        <f t="shared" si="14"/>
        <v>0</v>
      </c>
      <c r="N91" s="98">
        <f t="shared" si="15"/>
        <v>1</v>
      </c>
      <c r="O91" s="97">
        <f t="shared" si="7"/>
        <v>0</v>
      </c>
      <c r="P91" s="97">
        <f t="shared" si="16"/>
        <v>2</v>
      </c>
      <c r="Q91" s="99">
        <f t="shared" si="8"/>
        <v>0</v>
      </c>
      <c r="R91" s="99">
        <f t="shared" si="17"/>
        <v>1</v>
      </c>
      <c r="S91" s="99">
        <f t="shared" si="18"/>
        <v>1</v>
      </c>
      <c r="T91" s="99">
        <f t="shared" si="19"/>
        <v>0</v>
      </c>
      <c r="U91" s="99">
        <f t="shared" si="20"/>
        <v>0</v>
      </c>
      <c r="V91" s="100">
        <f t="shared" si="21"/>
        <v>0</v>
      </c>
      <c r="W91" s="99">
        <f t="shared" si="22"/>
        <v>0</v>
      </c>
      <c r="X91" s="81">
        <f t="shared" si="23"/>
        <v>0</v>
      </c>
      <c r="Y91" s="81">
        <f t="shared" si="24"/>
        <v>0</v>
      </c>
      <c r="Z91" s="81">
        <f t="shared" si="25"/>
        <v>0</v>
      </c>
      <c r="AA91" s="81">
        <f t="shared" si="26"/>
        <v>0</v>
      </c>
      <c r="AB91" s="81">
        <f t="shared" si="27"/>
        <v>0</v>
      </c>
      <c r="AC91" s="81" t="str">
        <f t="shared" si="28"/>
        <v/>
      </c>
      <c r="AD91" s="100">
        <f t="shared" si="29"/>
        <v>0</v>
      </c>
      <c r="AE91" s="101">
        <f t="shared" si="30"/>
        <v>0</v>
      </c>
      <c r="AF91" s="102">
        <f t="shared" si="31"/>
        <v>0</v>
      </c>
      <c r="AG91" s="102">
        <f t="shared" si="32"/>
        <v>0</v>
      </c>
      <c r="AH91" s="102">
        <f t="shared" si="33"/>
        <v>0</v>
      </c>
      <c r="AI91" s="6"/>
    </row>
    <row r="92" spans="2:35" ht="15" customHeight="1">
      <c r="B92" s="105"/>
      <c r="C92" s="53"/>
      <c r="D92" s="53"/>
      <c r="E92" s="53"/>
      <c r="F92" s="53"/>
      <c r="G92" s="53"/>
      <c r="H92" s="95">
        <v>37</v>
      </c>
      <c r="I92" s="95">
        <f t="shared" si="10"/>
        <v>330</v>
      </c>
      <c r="J92" s="96">
        <f t="shared" si="11"/>
        <v>45328</v>
      </c>
      <c r="K92" s="97">
        <f t="shared" si="12"/>
        <v>0</v>
      </c>
      <c r="L92" s="97">
        <f t="shared" si="13"/>
        <v>0</v>
      </c>
      <c r="M92" s="97">
        <f t="shared" si="14"/>
        <v>0</v>
      </c>
      <c r="N92" s="98">
        <f t="shared" si="15"/>
        <v>1</v>
      </c>
      <c r="O92" s="97">
        <f t="shared" si="7"/>
        <v>0</v>
      </c>
      <c r="P92" s="97">
        <f t="shared" si="16"/>
        <v>2</v>
      </c>
      <c r="Q92" s="99">
        <f t="shared" si="8"/>
        <v>0</v>
      </c>
      <c r="R92" s="99">
        <f t="shared" si="17"/>
        <v>1</v>
      </c>
      <c r="S92" s="99">
        <f t="shared" si="18"/>
        <v>1</v>
      </c>
      <c r="T92" s="99">
        <f t="shared" si="19"/>
        <v>0</v>
      </c>
      <c r="U92" s="99">
        <f t="shared" si="20"/>
        <v>0</v>
      </c>
      <c r="V92" s="100">
        <f t="shared" si="21"/>
        <v>0</v>
      </c>
      <c r="W92" s="99">
        <f t="shared" si="22"/>
        <v>0</v>
      </c>
      <c r="X92" s="81">
        <f t="shared" si="23"/>
        <v>0</v>
      </c>
      <c r="Y92" s="81">
        <f t="shared" si="24"/>
        <v>0</v>
      </c>
      <c r="Z92" s="81">
        <f t="shared" si="25"/>
        <v>0</v>
      </c>
      <c r="AA92" s="81">
        <f t="shared" si="26"/>
        <v>0</v>
      </c>
      <c r="AB92" s="81">
        <f t="shared" si="27"/>
        <v>0</v>
      </c>
      <c r="AC92" s="81" t="str">
        <f t="shared" si="28"/>
        <v/>
      </c>
      <c r="AD92" s="100">
        <f t="shared" si="29"/>
        <v>0</v>
      </c>
      <c r="AE92" s="101">
        <f t="shared" si="30"/>
        <v>0</v>
      </c>
      <c r="AF92" s="102">
        <f t="shared" si="31"/>
        <v>0</v>
      </c>
      <c r="AG92" s="102">
        <f t="shared" si="32"/>
        <v>0</v>
      </c>
      <c r="AH92" s="102">
        <f t="shared" si="33"/>
        <v>0</v>
      </c>
      <c r="AI92" s="6"/>
    </row>
    <row r="93" spans="2:35" ht="15" customHeight="1">
      <c r="B93" s="105"/>
      <c r="C93" s="53"/>
      <c r="D93" s="53"/>
      <c r="E93" s="53"/>
      <c r="F93" s="53"/>
      <c r="G93" s="53"/>
      <c r="H93" s="95">
        <v>38</v>
      </c>
      <c r="I93" s="95">
        <f t="shared" si="10"/>
        <v>329</v>
      </c>
      <c r="J93" s="96">
        <f t="shared" si="11"/>
        <v>45329</v>
      </c>
      <c r="K93" s="97">
        <f t="shared" si="12"/>
        <v>16000</v>
      </c>
      <c r="L93" s="97">
        <f t="shared" si="13"/>
        <v>0</v>
      </c>
      <c r="M93" s="97">
        <f t="shared" si="14"/>
        <v>0</v>
      </c>
      <c r="N93" s="98">
        <f t="shared" si="15"/>
        <v>0</v>
      </c>
      <c r="O93" s="97">
        <f t="shared" si="7"/>
        <v>1</v>
      </c>
      <c r="P93" s="97">
        <f t="shared" si="16"/>
        <v>2</v>
      </c>
      <c r="Q93" s="99">
        <f t="shared" si="8"/>
        <v>2</v>
      </c>
      <c r="R93" s="99">
        <f t="shared" si="17"/>
        <v>1</v>
      </c>
      <c r="S93" s="99">
        <f t="shared" si="18"/>
        <v>1</v>
      </c>
      <c r="T93" s="99">
        <f t="shared" si="19"/>
        <v>1</v>
      </c>
      <c r="U93" s="99">
        <f t="shared" si="20"/>
        <v>0</v>
      </c>
      <c r="V93" s="100">
        <f t="shared" si="21"/>
        <v>16000</v>
      </c>
      <c r="W93" s="99">
        <f t="shared" si="22"/>
        <v>0</v>
      </c>
      <c r="X93" s="81">
        <f t="shared" si="23"/>
        <v>0</v>
      </c>
      <c r="Y93" s="81">
        <f t="shared" si="24"/>
        <v>0</v>
      </c>
      <c r="Z93" s="81">
        <f t="shared" si="25"/>
        <v>3400</v>
      </c>
      <c r="AA93" s="81">
        <f t="shared" si="26"/>
        <v>1</v>
      </c>
      <c r="AB93" s="81">
        <f t="shared" si="27"/>
        <v>53</v>
      </c>
      <c r="AC93" s="81">
        <f t="shared" si="28"/>
        <v>53</v>
      </c>
      <c r="AD93" s="100">
        <f t="shared" si="29"/>
        <v>15935.849056603774</v>
      </c>
      <c r="AE93" s="101">
        <f t="shared" si="30"/>
        <v>0.04</v>
      </c>
      <c r="AF93" s="102">
        <f t="shared" si="31"/>
        <v>0</v>
      </c>
      <c r="AG93" s="102">
        <f t="shared" si="32"/>
        <v>640</v>
      </c>
      <c r="AH93" s="102">
        <f t="shared" si="33"/>
        <v>0</v>
      </c>
      <c r="AI93" s="6"/>
    </row>
    <row r="94" spans="2:35" ht="15" customHeight="1">
      <c r="B94" s="105"/>
      <c r="C94" s="53"/>
      <c r="D94" s="53"/>
      <c r="E94" s="53"/>
      <c r="F94" s="53"/>
      <c r="G94" s="53"/>
      <c r="H94" s="95">
        <v>39</v>
      </c>
      <c r="I94" s="95">
        <f t="shared" si="10"/>
        <v>328</v>
      </c>
      <c r="J94" s="96">
        <f t="shared" si="11"/>
        <v>45330</v>
      </c>
      <c r="K94" s="97">
        <f t="shared" si="12"/>
        <v>30000</v>
      </c>
      <c r="L94" s="97">
        <f t="shared" si="13"/>
        <v>0</v>
      </c>
      <c r="M94" s="97">
        <f t="shared" si="14"/>
        <v>0</v>
      </c>
      <c r="N94" s="98">
        <f t="shared" si="15"/>
        <v>0</v>
      </c>
      <c r="O94" s="97">
        <f t="shared" si="7"/>
        <v>1</v>
      </c>
      <c r="P94" s="97">
        <f t="shared" si="16"/>
        <v>2</v>
      </c>
      <c r="Q94" s="99">
        <f t="shared" si="8"/>
        <v>2</v>
      </c>
      <c r="R94" s="99">
        <f t="shared" si="17"/>
        <v>1</v>
      </c>
      <c r="S94" s="99">
        <f t="shared" si="18"/>
        <v>1</v>
      </c>
      <c r="T94" s="99">
        <f t="shared" si="19"/>
        <v>1</v>
      </c>
      <c r="U94" s="99">
        <f t="shared" si="20"/>
        <v>0</v>
      </c>
      <c r="V94" s="100">
        <f t="shared" si="21"/>
        <v>46000</v>
      </c>
      <c r="W94" s="99">
        <f t="shared" si="22"/>
        <v>0</v>
      </c>
      <c r="X94" s="81">
        <f t="shared" si="23"/>
        <v>0</v>
      </c>
      <c r="Y94" s="81">
        <f t="shared" si="24"/>
        <v>0</v>
      </c>
      <c r="Z94" s="81">
        <f t="shared" si="25"/>
        <v>3400</v>
      </c>
      <c r="AA94" s="81">
        <f t="shared" si="26"/>
        <v>2</v>
      </c>
      <c r="AB94" s="81">
        <f t="shared" si="27"/>
        <v>53</v>
      </c>
      <c r="AC94" s="81">
        <f t="shared" si="28"/>
        <v>53</v>
      </c>
      <c r="AD94" s="100">
        <f t="shared" si="29"/>
        <v>45871.698113207545</v>
      </c>
      <c r="AE94" s="101">
        <f t="shared" si="30"/>
        <v>0.04</v>
      </c>
      <c r="AF94" s="102">
        <f t="shared" si="31"/>
        <v>0</v>
      </c>
      <c r="AG94" s="102">
        <f t="shared" si="32"/>
        <v>1200</v>
      </c>
      <c r="AH94" s="102">
        <f t="shared" si="33"/>
        <v>0</v>
      </c>
      <c r="AI94" s="6"/>
    </row>
    <row r="95" spans="2:35" ht="15" customHeight="1">
      <c r="B95" s="105"/>
      <c r="C95" s="53"/>
      <c r="D95" s="53"/>
      <c r="E95" s="53"/>
      <c r="F95" s="53"/>
      <c r="G95" s="53"/>
      <c r="H95" s="95">
        <v>40</v>
      </c>
      <c r="I95" s="95">
        <f t="shared" si="10"/>
        <v>327</v>
      </c>
      <c r="J95" s="96">
        <f t="shared" si="11"/>
        <v>45331</v>
      </c>
      <c r="K95" s="97">
        <f t="shared" si="12"/>
        <v>0</v>
      </c>
      <c r="L95" s="97">
        <f t="shared" si="13"/>
        <v>0</v>
      </c>
      <c r="M95" s="97">
        <f t="shared" si="14"/>
        <v>0</v>
      </c>
      <c r="N95" s="98">
        <f t="shared" si="15"/>
        <v>0</v>
      </c>
      <c r="O95" s="97">
        <f t="shared" si="7"/>
        <v>1</v>
      </c>
      <c r="P95" s="97">
        <f t="shared" si="16"/>
        <v>2</v>
      </c>
      <c r="Q95" s="99">
        <f t="shared" si="8"/>
        <v>2</v>
      </c>
      <c r="R95" s="99">
        <f t="shared" si="17"/>
        <v>1</v>
      </c>
      <c r="S95" s="99">
        <f t="shared" si="18"/>
        <v>1</v>
      </c>
      <c r="T95" s="99">
        <f t="shared" si="19"/>
        <v>1</v>
      </c>
      <c r="U95" s="99">
        <f t="shared" si="20"/>
        <v>0</v>
      </c>
      <c r="V95" s="100">
        <f t="shared" si="21"/>
        <v>46000</v>
      </c>
      <c r="W95" s="99">
        <f t="shared" si="22"/>
        <v>0</v>
      </c>
      <c r="X95" s="81">
        <f t="shared" si="23"/>
        <v>0</v>
      </c>
      <c r="Y95" s="81">
        <f t="shared" si="24"/>
        <v>0</v>
      </c>
      <c r="Z95" s="81">
        <f t="shared" si="25"/>
        <v>3400</v>
      </c>
      <c r="AA95" s="81">
        <f t="shared" si="26"/>
        <v>3</v>
      </c>
      <c r="AB95" s="81">
        <f t="shared" si="27"/>
        <v>53</v>
      </c>
      <c r="AC95" s="81">
        <f t="shared" si="28"/>
        <v>53</v>
      </c>
      <c r="AD95" s="100">
        <f t="shared" si="29"/>
        <v>45807.547169811318</v>
      </c>
      <c r="AE95" s="101">
        <f t="shared" si="30"/>
        <v>0</v>
      </c>
      <c r="AF95" s="102">
        <f t="shared" si="31"/>
        <v>0</v>
      </c>
      <c r="AG95" s="102">
        <f t="shared" si="32"/>
        <v>0</v>
      </c>
      <c r="AH95" s="102">
        <f t="shared" si="33"/>
        <v>0</v>
      </c>
      <c r="AI95" s="6"/>
    </row>
    <row r="96" spans="2:35" ht="15" customHeight="1">
      <c r="B96" s="105"/>
      <c r="C96" s="53"/>
      <c r="D96" s="53"/>
      <c r="E96" s="53"/>
      <c r="F96" s="53"/>
      <c r="G96" s="53"/>
      <c r="H96" s="95">
        <v>41</v>
      </c>
      <c r="I96" s="95">
        <f t="shared" si="10"/>
        <v>326</v>
      </c>
      <c r="J96" s="96">
        <f t="shared" si="11"/>
        <v>45332</v>
      </c>
      <c r="K96" s="97">
        <f t="shared" si="12"/>
        <v>0</v>
      </c>
      <c r="L96" s="97">
        <f t="shared" si="13"/>
        <v>0</v>
      </c>
      <c r="M96" s="97">
        <f t="shared" si="14"/>
        <v>0</v>
      </c>
      <c r="N96" s="98">
        <f t="shared" si="15"/>
        <v>0</v>
      </c>
      <c r="O96" s="97">
        <f t="shared" si="7"/>
        <v>1</v>
      </c>
      <c r="P96" s="97">
        <f t="shared" si="16"/>
        <v>2</v>
      </c>
      <c r="Q96" s="99">
        <f t="shared" si="8"/>
        <v>2</v>
      </c>
      <c r="R96" s="99">
        <f t="shared" si="17"/>
        <v>1</v>
      </c>
      <c r="S96" s="99">
        <f t="shared" si="18"/>
        <v>1</v>
      </c>
      <c r="T96" s="99">
        <f t="shared" si="19"/>
        <v>1</v>
      </c>
      <c r="U96" s="99">
        <f t="shared" si="20"/>
        <v>0</v>
      </c>
      <c r="V96" s="100">
        <f t="shared" si="21"/>
        <v>46000</v>
      </c>
      <c r="W96" s="99">
        <f t="shared" si="22"/>
        <v>0</v>
      </c>
      <c r="X96" s="81">
        <f t="shared" si="23"/>
        <v>0</v>
      </c>
      <c r="Y96" s="81">
        <f t="shared" si="24"/>
        <v>0</v>
      </c>
      <c r="Z96" s="81">
        <f t="shared" si="25"/>
        <v>3400</v>
      </c>
      <c r="AA96" s="81">
        <f t="shared" si="26"/>
        <v>4</v>
      </c>
      <c r="AB96" s="81">
        <f t="shared" si="27"/>
        <v>53</v>
      </c>
      <c r="AC96" s="81">
        <f t="shared" si="28"/>
        <v>53</v>
      </c>
      <c r="AD96" s="100">
        <f t="shared" si="29"/>
        <v>45743.396226415098</v>
      </c>
      <c r="AE96" s="101">
        <f t="shared" si="30"/>
        <v>0</v>
      </c>
      <c r="AF96" s="102">
        <f t="shared" si="31"/>
        <v>0</v>
      </c>
      <c r="AG96" s="102">
        <f t="shared" si="32"/>
        <v>0</v>
      </c>
      <c r="AH96" s="102">
        <f t="shared" si="33"/>
        <v>0</v>
      </c>
      <c r="AI96" s="6"/>
    </row>
    <row r="97" spans="2:35" ht="15" customHeight="1">
      <c r="B97" s="105"/>
      <c r="C97" s="53"/>
      <c r="D97" s="53"/>
      <c r="E97" s="53"/>
      <c r="F97" s="53"/>
      <c r="G97" s="53"/>
      <c r="H97" s="95">
        <v>42</v>
      </c>
      <c r="I97" s="95">
        <f t="shared" si="10"/>
        <v>325</v>
      </c>
      <c r="J97" s="96">
        <f t="shared" si="11"/>
        <v>45333</v>
      </c>
      <c r="K97" s="97">
        <f t="shared" si="12"/>
        <v>0</v>
      </c>
      <c r="L97" s="97">
        <f t="shared" si="13"/>
        <v>0</v>
      </c>
      <c r="M97" s="97">
        <f t="shared" si="14"/>
        <v>0</v>
      </c>
      <c r="N97" s="98">
        <f t="shared" si="15"/>
        <v>0</v>
      </c>
      <c r="O97" s="97">
        <f t="shared" si="7"/>
        <v>1</v>
      </c>
      <c r="P97" s="97">
        <f t="shared" si="16"/>
        <v>2</v>
      </c>
      <c r="Q97" s="99">
        <f t="shared" si="8"/>
        <v>2</v>
      </c>
      <c r="R97" s="99">
        <f t="shared" si="17"/>
        <v>1</v>
      </c>
      <c r="S97" s="99">
        <f t="shared" si="18"/>
        <v>1</v>
      </c>
      <c r="T97" s="99">
        <f t="shared" si="19"/>
        <v>1</v>
      </c>
      <c r="U97" s="99">
        <f t="shared" si="20"/>
        <v>0</v>
      </c>
      <c r="V97" s="100">
        <f t="shared" si="21"/>
        <v>46000</v>
      </c>
      <c r="W97" s="99">
        <f t="shared" si="22"/>
        <v>0</v>
      </c>
      <c r="X97" s="81">
        <f t="shared" si="23"/>
        <v>0</v>
      </c>
      <c r="Y97" s="81">
        <f t="shared" si="24"/>
        <v>0</v>
      </c>
      <c r="Z97" s="81">
        <f t="shared" si="25"/>
        <v>3400</v>
      </c>
      <c r="AA97" s="81">
        <f t="shared" si="26"/>
        <v>5</v>
      </c>
      <c r="AB97" s="81">
        <f t="shared" si="27"/>
        <v>53</v>
      </c>
      <c r="AC97" s="81">
        <f t="shared" si="28"/>
        <v>53</v>
      </c>
      <c r="AD97" s="100">
        <f t="shared" si="29"/>
        <v>45679.24528301887</v>
      </c>
      <c r="AE97" s="101">
        <f t="shared" si="30"/>
        <v>0</v>
      </c>
      <c r="AF97" s="102">
        <f t="shared" si="31"/>
        <v>0</v>
      </c>
      <c r="AG97" s="102">
        <f t="shared" si="32"/>
        <v>0</v>
      </c>
      <c r="AH97" s="102">
        <f t="shared" si="33"/>
        <v>0</v>
      </c>
      <c r="AI97" s="6"/>
    </row>
    <row r="98" spans="2:35" ht="15" customHeight="1">
      <c r="B98" s="105"/>
      <c r="C98" s="53"/>
      <c r="D98" s="53"/>
      <c r="E98" s="53"/>
      <c r="F98" s="53"/>
      <c r="G98" s="53"/>
      <c r="H98" s="95">
        <v>43</v>
      </c>
      <c r="I98" s="95">
        <f t="shared" si="10"/>
        <v>324</v>
      </c>
      <c r="J98" s="96">
        <f t="shared" si="11"/>
        <v>45334</v>
      </c>
      <c r="K98" s="97">
        <f t="shared" si="12"/>
        <v>0</v>
      </c>
      <c r="L98" s="97">
        <f t="shared" si="13"/>
        <v>0</v>
      </c>
      <c r="M98" s="97">
        <f t="shared" si="14"/>
        <v>0</v>
      </c>
      <c r="N98" s="98">
        <f t="shared" si="15"/>
        <v>0</v>
      </c>
      <c r="O98" s="97">
        <f t="shared" si="7"/>
        <v>1</v>
      </c>
      <c r="P98" s="97">
        <f t="shared" si="16"/>
        <v>2</v>
      </c>
      <c r="Q98" s="99">
        <f t="shared" si="8"/>
        <v>2</v>
      </c>
      <c r="R98" s="99">
        <f t="shared" si="17"/>
        <v>1</v>
      </c>
      <c r="S98" s="99">
        <f t="shared" si="18"/>
        <v>1</v>
      </c>
      <c r="T98" s="99">
        <f t="shared" si="19"/>
        <v>1</v>
      </c>
      <c r="U98" s="99">
        <f t="shared" si="20"/>
        <v>0</v>
      </c>
      <c r="V98" s="100">
        <f t="shared" si="21"/>
        <v>46000</v>
      </c>
      <c r="W98" s="99">
        <f t="shared" si="22"/>
        <v>0</v>
      </c>
      <c r="X98" s="81">
        <f t="shared" si="23"/>
        <v>0</v>
      </c>
      <c r="Y98" s="81">
        <f t="shared" si="24"/>
        <v>0</v>
      </c>
      <c r="Z98" s="81">
        <f t="shared" si="25"/>
        <v>3400</v>
      </c>
      <c r="AA98" s="81">
        <f t="shared" si="26"/>
        <v>6</v>
      </c>
      <c r="AB98" s="81">
        <f t="shared" si="27"/>
        <v>53</v>
      </c>
      <c r="AC98" s="81">
        <f t="shared" si="28"/>
        <v>53</v>
      </c>
      <c r="AD98" s="100">
        <f t="shared" si="29"/>
        <v>45615.094339622643</v>
      </c>
      <c r="AE98" s="101">
        <f t="shared" si="30"/>
        <v>0</v>
      </c>
      <c r="AF98" s="102">
        <f t="shared" si="31"/>
        <v>0</v>
      </c>
      <c r="AG98" s="102">
        <f t="shared" si="32"/>
        <v>0</v>
      </c>
      <c r="AH98" s="102">
        <f t="shared" si="33"/>
        <v>0</v>
      </c>
      <c r="AI98" s="6"/>
    </row>
    <row r="99" spans="2:35" ht="15" customHeight="1">
      <c r="B99" s="105"/>
      <c r="C99" s="53"/>
      <c r="D99" s="53"/>
      <c r="E99" s="53"/>
      <c r="F99" s="53"/>
      <c r="G99" s="53"/>
      <c r="H99" s="95">
        <v>44</v>
      </c>
      <c r="I99" s="95">
        <f t="shared" si="10"/>
        <v>323</v>
      </c>
      <c r="J99" s="96">
        <f t="shared" si="11"/>
        <v>45335</v>
      </c>
      <c r="K99" s="97">
        <f t="shared" si="12"/>
        <v>0</v>
      </c>
      <c r="L99" s="97">
        <f t="shared" si="13"/>
        <v>0</v>
      </c>
      <c r="M99" s="97">
        <f t="shared" si="14"/>
        <v>0</v>
      </c>
      <c r="N99" s="98">
        <f t="shared" si="15"/>
        <v>0</v>
      </c>
      <c r="O99" s="97">
        <f t="shared" si="7"/>
        <v>1</v>
      </c>
      <c r="P99" s="97">
        <f t="shared" si="16"/>
        <v>2</v>
      </c>
      <c r="Q99" s="99">
        <f t="shared" si="8"/>
        <v>2</v>
      </c>
      <c r="R99" s="99">
        <f t="shared" si="17"/>
        <v>1</v>
      </c>
      <c r="S99" s="99">
        <f t="shared" si="18"/>
        <v>1</v>
      </c>
      <c r="T99" s="99">
        <f t="shared" si="19"/>
        <v>1</v>
      </c>
      <c r="U99" s="99">
        <f t="shared" si="20"/>
        <v>0</v>
      </c>
      <c r="V99" s="100">
        <f t="shared" si="21"/>
        <v>46000</v>
      </c>
      <c r="W99" s="99">
        <f t="shared" si="22"/>
        <v>0</v>
      </c>
      <c r="X99" s="81">
        <f t="shared" si="23"/>
        <v>0</v>
      </c>
      <c r="Y99" s="81">
        <f t="shared" si="24"/>
        <v>0</v>
      </c>
      <c r="Z99" s="81">
        <f t="shared" si="25"/>
        <v>3400</v>
      </c>
      <c r="AA99" s="81">
        <f t="shared" si="26"/>
        <v>7</v>
      </c>
      <c r="AB99" s="81">
        <f t="shared" si="27"/>
        <v>53</v>
      </c>
      <c r="AC99" s="81">
        <f t="shared" si="28"/>
        <v>53</v>
      </c>
      <c r="AD99" s="100">
        <f t="shared" si="29"/>
        <v>45550.943396226416</v>
      </c>
      <c r="AE99" s="101">
        <f t="shared" si="30"/>
        <v>0</v>
      </c>
      <c r="AF99" s="102">
        <f t="shared" si="31"/>
        <v>0</v>
      </c>
      <c r="AG99" s="102">
        <f t="shared" si="32"/>
        <v>0</v>
      </c>
      <c r="AH99" s="102">
        <f t="shared" si="33"/>
        <v>0</v>
      </c>
      <c r="AI99" s="6"/>
    </row>
    <row r="100" spans="2:35" ht="15" customHeight="1">
      <c r="B100" s="105"/>
      <c r="C100" s="53"/>
      <c r="D100" s="53"/>
      <c r="E100" s="53"/>
      <c r="F100" s="53"/>
      <c r="G100" s="53"/>
      <c r="H100" s="95">
        <v>45</v>
      </c>
      <c r="I100" s="95">
        <f t="shared" si="10"/>
        <v>322</v>
      </c>
      <c r="J100" s="96">
        <f t="shared" si="11"/>
        <v>45336</v>
      </c>
      <c r="K100" s="97">
        <f t="shared" si="12"/>
        <v>0</v>
      </c>
      <c r="L100" s="97">
        <f t="shared" si="13"/>
        <v>0</v>
      </c>
      <c r="M100" s="97">
        <f t="shared" si="14"/>
        <v>0</v>
      </c>
      <c r="N100" s="98">
        <f t="shared" si="15"/>
        <v>0</v>
      </c>
      <c r="O100" s="97">
        <f t="shared" si="7"/>
        <v>1</v>
      </c>
      <c r="P100" s="97">
        <f t="shared" si="16"/>
        <v>2</v>
      </c>
      <c r="Q100" s="99">
        <f t="shared" si="8"/>
        <v>2</v>
      </c>
      <c r="R100" s="99">
        <f t="shared" si="17"/>
        <v>1</v>
      </c>
      <c r="S100" s="99">
        <f t="shared" si="18"/>
        <v>1</v>
      </c>
      <c r="T100" s="99">
        <f t="shared" si="19"/>
        <v>1</v>
      </c>
      <c r="U100" s="99">
        <f t="shared" si="20"/>
        <v>0</v>
      </c>
      <c r="V100" s="100">
        <f t="shared" si="21"/>
        <v>46000</v>
      </c>
      <c r="W100" s="99">
        <f t="shared" si="22"/>
        <v>0</v>
      </c>
      <c r="X100" s="81">
        <f t="shared" si="23"/>
        <v>0</v>
      </c>
      <c r="Y100" s="81">
        <f t="shared" si="24"/>
        <v>0</v>
      </c>
      <c r="Z100" s="81">
        <f t="shared" si="25"/>
        <v>3400</v>
      </c>
      <c r="AA100" s="81">
        <f t="shared" si="26"/>
        <v>8</v>
      </c>
      <c r="AB100" s="81">
        <f t="shared" si="27"/>
        <v>53</v>
      </c>
      <c r="AC100" s="81">
        <f t="shared" si="28"/>
        <v>53</v>
      </c>
      <c r="AD100" s="100">
        <f t="shared" si="29"/>
        <v>45486.792452830188</v>
      </c>
      <c r="AE100" s="101">
        <f t="shared" si="30"/>
        <v>0</v>
      </c>
      <c r="AF100" s="102">
        <f t="shared" si="31"/>
        <v>0</v>
      </c>
      <c r="AG100" s="102">
        <f t="shared" si="32"/>
        <v>0</v>
      </c>
      <c r="AH100" s="102">
        <f t="shared" si="33"/>
        <v>0</v>
      </c>
      <c r="AI100" s="6"/>
    </row>
    <row r="101" spans="2:35" ht="15" customHeight="1">
      <c r="B101" s="105"/>
      <c r="C101" s="53"/>
      <c r="D101" s="53"/>
      <c r="E101" s="53"/>
      <c r="F101" s="53"/>
      <c r="G101" s="53"/>
      <c r="H101" s="95">
        <v>46</v>
      </c>
      <c r="I101" s="95">
        <f t="shared" si="10"/>
        <v>321</v>
      </c>
      <c r="J101" s="96">
        <f t="shared" si="11"/>
        <v>45337</v>
      </c>
      <c r="K101" s="97">
        <f t="shared" si="12"/>
        <v>0</v>
      </c>
      <c r="L101" s="97">
        <f t="shared" si="13"/>
        <v>0</v>
      </c>
      <c r="M101" s="97">
        <f t="shared" si="14"/>
        <v>0</v>
      </c>
      <c r="N101" s="98">
        <f t="shared" si="15"/>
        <v>0</v>
      </c>
      <c r="O101" s="97">
        <f t="shared" si="7"/>
        <v>1</v>
      </c>
      <c r="P101" s="97">
        <f t="shared" si="16"/>
        <v>2</v>
      </c>
      <c r="Q101" s="99">
        <f t="shared" si="8"/>
        <v>2</v>
      </c>
      <c r="R101" s="99">
        <f t="shared" si="17"/>
        <v>1</v>
      </c>
      <c r="S101" s="99">
        <f t="shared" si="18"/>
        <v>1</v>
      </c>
      <c r="T101" s="99">
        <f t="shared" si="19"/>
        <v>1</v>
      </c>
      <c r="U101" s="99">
        <f t="shared" si="20"/>
        <v>0</v>
      </c>
      <c r="V101" s="100">
        <f t="shared" si="21"/>
        <v>46000</v>
      </c>
      <c r="W101" s="99">
        <f t="shared" si="22"/>
        <v>0</v>
      </c>
      <c r="X101" s="81">
        <f t="shared" si="23"/>
        <v>0</v>
      </c>
      <c r="Y101" s="81">
        <f t="shared" si="24"/>
        <v>0</v>
      </c>
      <c r="Z101" s="81">
        <f t="shared" si="25"/>
        <v>3400</v>
      </c>
      <c r="AA101" s="81">
        <f t="shared" si="26"/>
        <v>9</v>
      </c>
      <c r="AB101" s="81">
        <f t="shared" si="27"/>
        <v>53</v>
      </c>
      <c r="AC101" s="81">
        <f t="shared" si="28"/>
        <v>53</v>
      </c>
      <c r="AD101" s="100">
        <f t="shared" si="29"/>
        <v>45422.641509433961</v>
      </c>
      <c r="AE101" s="101">
        <f t="shared" si="30"/>
        <v>0</v>
      </c>
      <c r="AF101" s="102">
        <f t="shared" si="31"/>
        <v>0</v>
      </c>
      <c r="AG101" s="102">
        <f t="shared" si="32"/>
        <v>0</v>
      </c>
      <c r="AH101" s="102">
        <f t="shared" si="33"/>
        <v>0</v>
      </c>
      <c r="AI101" s="6"/>
    </row>
    <row r="102" spans="2:35" ht="15" customHeight="1">
      <c r="B102" s="105"/>
      <c r="C102" s="53"/>
      <c r="D102" s="53"/>
      <c r="E102" s="53"/>
      <c r="F102" s="53"/>
      <c r="G102" s="53"/>
      <c r="H102" s="95">
        <v>47</v>
      </c>
      <c r="I102" s="95">
        <f t="shared" si="10"/>
        <v>320</v>
      </c>
      <c r="J102" s="96">
        <f t="shared" si="11"/>
        <v>45338</v>
      </c>
      <c r="K102" s="97">
        <f t="shared" si="12"/>
        <v>0</v>
      </c>
      <c r="L102" s="97">
        <f t="shared" si="13"/>
        <v>0</v>
      </c>
      <c r="M102" s="97">
        <f t="shared" si="14"/>
        <v>0</v>
      </c>
      <c r="N102" s="98">
        <f t="shared" si="15"/>
        <v>0</v>
      </c>
      <c r="O102" s="97">
        <f t="shared" si="7"/>
        <v>1</v>
      </c>
      <c r="P102" s="97">
        <f t="shared" si="16"/>
        <v>2</v>
      </c>
      <c r="Q102" s="99">
        <f t="shared" si="8"/>
        <v>2</v>
      </c>
      <c r="R102" s="99">
        <f t="shared" si="17"/>
        <v>1</v>
      </c>
      <c r="S102" s="99">
        <f t="shared" si="18"/>
        <v>1</v>
      </c>
      <c r="T102" s="99">
        <f t="shared" si="19"/>
        <v>1</v>
      </c>
      <c r="U102" s="99">
        <f t="shared" si="20"/>
        <v>0</v>
      </c>
      <c r="V102" s="100">
        <f t="shared" si="21"/>
        <v>46000</v>
      </c>
      <c r="W102" s="99">
        <f t="shared" si="22"/>
        <v>0</v>
      </c>
      <c r="X102" s="81">
        <f t="shared" si="23"/>
        <v>0</v>
      </c>
      <c r="Y102" s="81">
        <f t="shared" si="24"/>
        <v>0</v>
      </c>
      <c r="Z102" s="81">
        <f t="shared" si="25"/>
        <v>3400</v>
      </c>
      <c r="AA102" s="81">
        <f t="shared" si="26"/>
        <v>10</v>
      </c>
      <c r="AB102" s="81">
        <f t="shared" si="27"/>
        <v>53</v>
      </c>
      <c r="AC102" s="81">
        <f t="shared" si="28"/>
        <v>53</v>
      </c>
      <c r="AD102" s="100">
        <f t="shared" si="29"/>
        <v>45358.490566037734</v>
      </c>
      <c r="AE102" s="101">
        <f t="shared" si="30"/>
        <v>0</v>
      </c>
      <c r="AF102" s="102">
        <f t="shared" si="31"/>
        <v>0</v>
      </c>
      <c r="AG102" s="102">
        <f t="shared" si="32"/>
        <v>0</v>
      </c>
      <c r="AH102" s="102">
        <f t="shared" si="33"/>
        <v>0</v>
      </c>
      <c r="AI102" s="6"/>
    </row>
    <row r="103" spans="2:35" ht="15" customHeight="1">
      <c r="B103" s="105"/>
      <c r="C103" s="53"/>
      <c r="D103" s="53"/>
      <c r="E103" s="53"/>
      <c r="F103" s="53"/>
      <c r="G103" s="53"/>
      <c r="H103" s="95">
        <v>48</v>
      </c>
      <c r="I103" s="95">
        <f t="shared" si="10"/>
        <v>319</v>
      </c>
      <c r="J103" s="96">
        <f t="shared" si="11"/>
        <v>45339</v>
      </c>
      <c r="K103" s="97">
        <f t="shared" si="12"/>
        <v>0</v>
      </c>
      <c r="L103" s="97">
        <f t="shared" si="13"/>
        <v>0</v>
      </c>
      <c r="M103" s="97">
        <f t="shared" si="14"/>
        <v>0</v>
      </c>
      <c r="N103" s="98">
        <f t="shared" si="15"/>
        <v>0</v>
      </c>
      <c r="O103" s="97">
        <f t="shared" si="7"/>
        <v>1</v>
      </c>
      <c r="P103" s="97">
        <f t="shared" si="16"/>
        <v>2</v>
      </c>
      <c r="Q103" s="99">
        <f t="shared" si="8"/>
        <v>2</v>
      </c>
      <c r="R103" s="99">
        <f t="shared" si="17"/>
        <v>1</v>
      </c>
      <c r="S103" s="99">
        <f t="shared" si="18"/>
        <v>1</v>
      </c>
      <c r="T103" s="99">
        <f t="shared" si="19"/>
        <v>1</v>
      </c>
      <c r="U103" s="99">
        <f t="shared" si="20"/>
        <v>0</v>
      </c>
      <c r="V103" s="100">
        <f t="shared" si="21"/>
        <v>46000</v>
      </c>
      <c r="W103" s="99">
        <f t="shared" si="22"/>
        <v>0</v>
      </c>
      <c r="X103" s="81">
        <f t="shared" si="23"/>
        <v>0</v>
      </c>
      <c r="Y103" s="81">
        <f t="shared" si="24"/>
        <v>0</v>
      </c>
      <c r="Z103" s="81">
        <f t="shared" si="25"/>
        <v>3400</v>
      </c>
      <c r="AA103" s="81">
        <f t="shared" si="26"/>
        <v>11</v>
      </c>
      <c r="AB103" s="81">
        <f t="shared" si="27"/>
        <v>53</v>
      </c>
      <c r="AC103" s="81">
        <f t="shared" si="28"/>
        <v>53</v>
      </c>
      <c r="AD103" s="100">
        <f t="shared" si="29"/>
        <v>45294.339622641506</v>
      </c>
      <c r="AE103" s="101">
        <f t="shared" si="30"/>
        <v>0</v>
      </c>
      <c r="AF103" s="102">
        <f t="shared" si="31"/>
        <v>0</v>
      </c>
      <c r="AG103" s="102">
        <f t="shared" si="32"/>
        <v>0</v>
      </c>
      <c r="AH103" s="102">
        <f t="shared" si="33"/>
        <v>0</v>
      </c>
      <c r="AI103" s="6"/>
    </row>
    <row r="104" spans="2:35" ht="15" customHeight="1">
      <c r="B104" s="105"/>
      <c r="C104" s="53"/>
      <c r="D104" s="53"/>
      <c r="E104" s="53"/>
      <c r="F104" s="53"/>
      <c r="G104" s="53"/>
      <c r="H104" s="95">
        <v>49</v>
      </c>
      <c r="I104" s="95">
        <f t="shared" si="10"/>
        <v>318</v>
      </c>
      <c r="J104" s="96">
        <f t="shared" si="11"/>
        <v>45340</v>
      </c>
      <c r="K104" s="97">
        <f t="shared" si="12"/>
        <v>0</v>
      </c>
      <c r="L104" s="97">
        <f t="shared" si="13"/>
        <v>0</v>
      </c>
      <c r="M104" s="97">
        <f t="shared" si="14"/>
        <v>0</v>
      </c>
      <c r="N104" s="98">
        <f t="shared" si="15"/>
        <v>0</v>
      </c>
      <c r="O104" s="97">
        <f t="shared" si="7"/>
        <v>1</v>
      </c>
      <c r="P104" s="97">
        <f t="shared" si="16"/>
        <v>2</v>
      </c>
      <c r="Q104" s="99">
        <f t="shared" si="8"/>
        <v>2</v>
      </c>
      <c r="R104" s="99">
        <f t="shared" si="17"/>
        <v>1</v>
      </c>
      <c r="S104" s="99">
        <f t="shared" si="18"/>
        <v>1</v>
      </c>
      <c r="T104" s="99">
        <f t="shared" si="19"/>
        <v>1</v>
      </c>
      <c r="U104" s="99">
        <f t="shared" si="20"/>
        <v>0</v>
      </c>
      <c r="V104" s="100">
        <f t="shared" si="21"/>
        <v>46000</v>
      </c>
      <c r="W104" s="99">
        <f t="shared" si="22"/>
        <v>0</v>
      </c>
      <c r="X104" s="81">
        <f t="shared" si="23"/>
        <v>0</v>
      </c>
      <c r="Y104" s="81">
        <f t="shared" si="24"/>
        <v>0</v>
      </c>
      <c r="Z104" s="81">
        <f t="shared" si="25"/>
        <v>3400</v>
      </c>
      <c r="AA104" s="81">
        <f t="shared" si="26"/>
        <v>12</v>
      </c>
      <c r="AB104" s="81">
        <f t="shared" si="27"/>
        <v>53</v>
      </c>
      <c r="AC104" s="81">
        <f t="shared" si="28"/>
        <v>53</v>
      </c>
      <c r="AD104" s="100">
        <f t="shared" si="29"/>
        <v>45230.188679245286</v>
      </c>
      <c r="AE104" s="101">
        <f t="shared" si="30"/>
        <v>0</v>
      </c>
      <c r="AF104" s="102">
        <f t="shared" si="31"/>
        <v>0</v>
      </c>
      <c r="AG104" s="102">
        <f t="shared" si="32"/>
        <v>0</v>
      </c>
      <c r="AH104" s="102">
        <f t="shared" si="33"/>
        <v>0</v>
      </c>
      <c r="AI104" s="6"/>
    </row>
    <row r="105" spans="2:35" ht="15" customHeight="1">
      <c r="H105" s="95">
        <v>50</v>
      </c>
      <c r="I105" s="95">
        <f t="shared" si="10"/>
        <v>317</v>
      </c>
      <c r="J105" s="96">
        <f t="shared" si="11"/>
        <v>45341</v>
      </c>
      <c r="K105" s="97">
        <f t="shared" si="12"/>
        <v>0</v>
      </c>
      <c r="L105" s="97">
        <f t="shared" si="13"/>
        <v>0</v>
      </c>
      <c r="M105" s="97">
        <f t="shared" si="14"/>
        <v>0</v>
      </c>
      <c r="N105" s="98">
        <f t="shared" si="15"/>
        <v>0</v>
      </c>
      <c r="O105" s="97">
        <f t="shared" si="7"/>
        <v>1</v>
      </c>
      <c r="P105" s="97">
        <f t="shared" si="16"/>
        <v>2</v>
      </c>
      <c r="Q105" s="99">
        <f t="shared" si="8"/>
        <v>2</v>
      </c>
      <c r="R105" s="99">
        <f t="shared" si="17"/>
        <v>1</v>
      </c>
      <c r="S105" s="99">
        <f t="shared" si="18"/>
        <v>1</v>
      </c>
      <c r="T105" s="99">
        <f t="shared" si="19"/>
        <v>1</v>
      </c>
      <c r="U105" s="99">
        <f t="shared" si="20"/>
        <v>0</v>
      </c>
      <c r="V105" s="100">
        <f t="shared" si="21"/>
        <v>46000</v>
      </c>
      <c r="W105" s="99">
        <f t="shared" si="22"/>
        <v>0</v>
      </c>
      <c r="X105" s="81">
        <f t="shared" si="23"/>
        <v>0</v>
      </c>
      <c r="Y105" s="81">
        <f t="shared" si="24"/>
        <v>0</v>
      </c>
      <c r="Z105" s="81">
        <f t="shared" si="25"/>
        <v>3400</v>
      </c>
      <c r="AA105" s="81">
        <f t="shared" si="26"/>
        <v>13</v>
      </c>
      <c r="AB105" s="81">
        <f t="shared" si="27"/>
        <v>53</v>
      </c>
      <c r="AC105" s="81">
        <f t="shared" si="28"/>
        <v>53</v>
      </c>
      <c r="AD105" s="100">
        <f t="shared" si="29"/>
        <v>45166.037735849059</v>
      </c>
      <c r="AE105" s="101">
        <f t="shared" si="30"/>
        <v>0</v>
      </c>
      <c r="AF105" s="102">
        <f t="shared" si="31"/>
        <v>0</v>
      </c>
      <c r="AG105" s="102">
        <f t="shared" si="32"/>
        <v>0</v>
      </c>
      <c r="AH105" s="102">
        <f t="shared" si="33"/>
        <v>0</v>
      </c>
      <c r="AI105" s="6"/>
    </row>
    <row r="106" spans="2:35" ht="15" customHeight="1">
      <c r="H106" s="95">
        <v>51</v>
      </c>
      <c r="I106" s="95">
        <f t="shared" si="10"/>
        <v>316</v>
      </c>
      <c r="J106" s="96">
        <f t="shared" si="11"/>
        <v>45342</v>
      </c>
      <c r="K106" s="97">
        <f t="shared" si="12"/>
        <v>0</v>
      </c>
      <c r="L106" s="97">
        <f t="shared" si="13"/>
        <v>0</v>
      </c>
      <c r="M106" s="97">
        <f t="shared" si="14"/>
        <v>0</v>
      </c>
      <c r="N106" s="98">
        <f t="shared" si="15"/>
        <v>0</v>
      </c>
      <c r="O106" s="97">
        <f t="shared" si="7"/>
        <v>1</v>
      </c>
      <c r="P106" s="97">
        <f t="shared" si="16"/>
        <v>2</v>
      </c>
      <c r="Q106" s="99">
        <f t="shared" si="8"/>
        <v>2</v>
      </c>
      <c r="R106" s="99">
        <f t="shared" si="17"/>
        <v>1</v>
      </c>
      <c r="S106" s="99">
        <f t="shared" si="18"/>
        <v>1</v>
      </c>
      <c r="T106" s="99">
        <f t="shared" si="19"/>
        <v>1</v>
      </c>
      <c r="U106" s="99">
        <f t="shared" si="20"/>
        <v>0</v>
      </c>
      <c r="V106" s="100">
        <f t="shared" si="21"/>
        <v>46000</v>
      </c>
      <c r="W106" s="99">
        <f t="shared" si="22"/>
        <v>0</v>
      </c>
      <c r="X106" s="81">
        <f t="shared" si="23"/>
        <v>0</v>
      </c>
      <c r="Y106" s="81">
        <f t="shared" si="24"/>
        <v>0</v>
      </c>
      <c r="Z106" s="81">
        <f t="shared" si="25"/>
        <v>3400</v>
      </c>
      <c r="AA106" s="81">
        <f t="shared" si="26"/>
        <v>14</v>
      </c>
      <c r="AB106" s="81">
        <f t="shared" si="27"/>
        <v>53</v>
      </c>
      <c r="AC106" s="81">
        <f t="shared" si="28"/>
        <v>53</v>
      </c>
      <c r="AD106" s="100">
        <f t="shared" si="29"/>
        <v>45101.886792452831</v>
      </c>
      <c r="AE106" s="101">
        <f t="shared" si="30"/>
        <v>0</v>
      </c>
      <c r="AF106" s="102">
        <f t="shared" si="31"/>
        <v>0</v>
      </c>
      <c r="AG106" s="102">
        <f t="shared" si="32"/>
        <v>0</v>
      </c>
      <c r="AH106" s="102">
        <f t="shared" si="33"/>
        <v>0</v>
      </c>
      <c r="AI106" s="6"/>
    </row>
    <row r="107" spans="2:35" ht="15" customHeight="1">
      <c r="H107" s="95">
        <v>52</v>
      </c>
      <c r="I107" s="95">
        <f t="shared" si="10"/>
        <v>315</v>
      </c>
      <c r="J107" s="96">
        <f t="shared" si="11"/>
        <v>45343</v>
      </c>
      <c r="K107" s="97">
        <f t="shared" si="12"/>
        <v>0</v>
      </c>
      <c r="L107" s="97">
        <f t="shared" si="13"/>
        <v>0</v>
      </c>
      <c r="M107" s="97">
        <f t="shared" si="14"/>
        <v>0</v>
      </c>
      <c r="N107" s="98">
        <f t="shared" si="15"/>
        <v>0</v>
      </c>
      <c r="O107" s="97">
        <f t="shared" si="7"/>
        <v>1</v>
      </c>
      <c r="P107" s="97">
        <f t="shared" si="16"/>
        <v>2</v>
      </c>
      <c r="Q107" s="99">
        <f t="shared" si="8"/>
        <v>2</v>
      </c>
      <c r="R107" s="99">
        <f t="shared" si="17"/>
        <v>1</v>
      </c>
      <c r="S107" s="99">
        <f t="shared" si="18"/>
        <v>1</v>
      </c>
      <c r="T107" s="99">
        <f t="shared" si="19"/>
        <v>1</v>
      </c>
      <c r="U107" s="99">
        <f t="shared" si="20"/>
        <v>0</v>
      </c>
      <c r="V107" s="100">
        <f t="shared" si="21"/>
        <v>46000</v>
      </c>
      <c r="W107" s="99">
        <f t="shared" si="22"/>
        <v>0</v>
      </c>
      <c r="X107" s="81">
        <f t="shared" si="23"/>
        <v>0</v>
      </c>
      <c r="Y107" s="81">
        <f t="shared" si="24"/>
        <v>0</v>
      </c>
      <c r="Z107" s="81">
        <f t="shared" si="25"/>
        <v>3400</v>
      </c>
      <c r="AA107" s="81">
        <f t="shared" si="26"/>
        <v>15</v>
      </c>
      <c r="AB107" s="81">
        <f t="shared" si="27"/>
        <v>53</v>
      </c>
      <c r="AC107" s="81">
        <f t="shared" si="28"/>
        <v>53</v>
      </c>
      <c r="AD107" s="100">
        <f t="shared" si="29"/>
        <v>45037.735849056604</v>
      </c>
      <c r="AE107" s="101">
        <f t="shared" si="30"/>
        <v>0</v>
      </c>
      <c r="AF107" s="102">
        <f t="shared" si="31"/>
        <v>0</v>
      </c>
      <c r="AG107" s="102">
        <f t="shared" si="32"/>
        <v>0</v>
      </c>
      <c r="AH107" s="102">
        <f t="shared" si="33"/>
        <v>0</v>
      </c>
      <c r="AI107" s="6"/>
    </row>
    <row r="108" spans="2:35" ht="15" customHeight="1">
      <c r="H108" s="95">
        <v>53</v>
      </c>
      <c r="I108" s="95">
        <f t="shared" si="10"/>
        <v>314</v>
      </c>
      <c r="J108" s="96">
        <f t="shared" si="11"/>
        <v>45344</v>
      </c>
      <c r="K108" s="97">
        <f t="shared" si="12"/>
        <v>0</v>
      </c>
      <c r="L108" s="97">
        <f t="shared" si="13"/>
        <v>0</v>
      </c>
      <c r="M108" s="97">
        <f t="shared" si="14"/>
        <v>0</v>
      </c>
      <c r="N108" s="98">
        <f t="shared" si="15"/>
        <v>0</v>
      </c>
      <c r="O108" s="97">
        <f t="shared" si="7"/>
        <v>1</v>
      </c>
      <c r="P108" s="97">
        <f t="shared" si="16"/>
        <v>2</v>
      </c>
      <c r="Q108" s="99">
        <f t="shared" si="8"/>
        <v>2</v>
      </c>
      <c r="R108" s="99">
        <f t="shared" si="17"/>
        <v>1</v>
      </c>
      <c r="S108" s="99">
        <f t="shared" si="18"/>
        <v>1</v>
      </c>
      <c r="T108" s="99">
        <f t="shared" si="19"/>
        <v>1</v>
      </c>
      <c r="U108" s="99">
        <f t="shared" si="20"/>
        <v>0</v>
      </c>
      <c r="V108" s="100">
        <f t="shared" si="21"/>
        <v>46000</v>
      </c>
      <c r="W108" s="99">
        <f t="shared" si="22"/>
        <v>0</v>
      </c>
      <c r="X108" s="81">
        <f t="shared" si="23"/>
        <v>0</v>
      </c>
      <c r="Y108" s="81">
        <f t="shared" si="24"/>
        <v>0</v>
      </c>
      <c r="Z108" s="81">
        <f t="shared" si="25"/>
        <v>3400</v>
      </c>
      <c r="AA108" s="81">
        <f t="shared" si="26"/>
        <v>16</v>
      </c>
      <c r="AB108" s="81">
        <f t="shared" si="27"/>
        <v>53</v>
      </c>
      <c r="AC108" s="81">
        <f t="shared" si="28"/>
        <v>53</v>
      </c>
      <c r="AD108" s="100">
        <f t="shared" si="29"/>
        <v>44973.584905660377</v>
      </c>
      <c r="AE108" s="101">
        <f t="shared" si="30"/>
        <v>0</v>
      </c>
      <c r="AF108" s="102">
        <f t="shared" si="31"/>
        <v>0</v>
      </c>
      <c r="AG108" s="102">
        <f t="shared" si="32"/>
        <v>0</v>
      </c>
      <c r="AH108" s="102">
        <f t="shared" si="33"/>
        <v>0</v>
      </c>
      <c r="AI108" s="6"/>
    </row>
    <row r="109" spans="2:35" ht="15" customHeight="1">
      <c r="H109" s="95">
        <v>54</v>
      </c>
      <c r="I109" s="95">
        <f t="shared" si="10"/>
        <v>313</v>
      </c>
      <c r="J109" s="96">
        <f t="shared" si="11"/>
        <v>45345</v>
      </c>
      <c r="K109" s="97">
        <f t="shared" si="12"/>
        <v>0</v>
      </c>
      <c r="L109" s="97">
        <f t="shared" si="13"/>
        <v>0</v>
      </c>
      <c r="M109" s="97">
        <f t="shared" si="14"/>
        <v>0</v>
      </c>
      <c r="N109" s="98">
        <f t="shared" si="15"/>
        <v>0</v>
      </c>
      <c r="O109" s="97">
        <f t="shared" si="7"/>
        <v>1</v>
      </c>
      <c r="P109" s="97">
        <f t="shared" si="16"/>
        <v>2</v>
      </c>
      <c r="Q109" s="99">
        <f t="shared" si="8"/>
        <v>2</v>
      </c>
      <c r="R109" s="99">
        <f t="shared" si="17"/>
        <v>1</v>
      </c>
      <c r="S109" s="99">
        <f t="shared" si="18"/>
        <v>1</v>
      </c>
      <c r="T109" s="99">
        <f t="shared" si="19"/>
        <v>1</v>
      </c>
      <c r="U109" s="99">
        <f t="shared" si="20"/>
        <v>0</v>
      </c>
      <c r="V109" s="100">
        <f t="shared" si="21"/>
        <v>46000</v>
      </c>
      <c r="W109" s="99">
        <f t="shared" si="22"/>
        <v>0</v>
      </c>
      <c r="X109" s="81">
        <f t="shared" si="23"/>
        <v>0</v>
      </c>
      <c r="Y109" s="81">
        <f t="shared" si="24"/>
        <v>0</v>
      </c>
      <c r="Z109" s="81">
        <f t="shared" si="25"/>
        <v>3400</v>
      </c>
      <c r="AA109" s="81">
        <f t="shared" si="26"/>
        <v>17</v>
      </c>
      <c r="AB109" s="81">
        <f t="shared" si="27"/>
        <v>53</v>
      </c>
      <c r="AC109" s="81">
        <f t="shared" si="28"/>
        <v>53</v>
      </c>
      <c r="AD109" s="100">
        <f t="shared" si="29"/>
        <v>44909.433962264149</v>
      </c>
      <c r="AE109" s="101">
        <f t="shared" si="30"/>
        <v>0</v>
      </c>
      <c r="AF109" s="102">
        <f t="shared" si="31"/>
        <v>0</v>
      </c>
      <c r="AG109" s="102">
        <f t="shared" si="32"/>
        <v>0</v>
      </c>
      <c r="AH109" s="102">
        <f t="shared" si="33"/>
        <v>0</v>
      </c>
      <c r="AI109" s="6"/>
    </row>
    <row r="110" spans="2:35" ht="15" customHeight="1">
      <c r="H110" s="95">
        <v>55</v>
      </c>
      <c r="I110" s="95">
        <f t="shared" si="10"/>
        <v>312</v>
      </c>
      <c r="J110" s="96">
        <f t="shared" si="11"/>
        <v>45346</v>
      </c>
      <c r="K110" s="97">
        <f t="shared" si="12"/>
        <v>0</v>
      </c>
      <c r="L110" s="97">
        <f t="shared" si="13"/>
        <v>0</v>
      </c>
      <c r="M110" s="97">
        <f t="shared" si="14"/>
        <v>0</v>
      </c>
      <c r="N110" s="98">
        <f t="shared" si="15"/>
        <v>0</v>
      </c>
      <c r="O110" s="97">
        <f t="shared" si="7"/>
        <v>1</v>
      </c>
      <c r="P110" s="97">
        <f t="shared" si="16"/>
        <v>2</v>
      </c>
      <c r="Q110" s="99">
        <f t="shared" si="8"/>
        <v>2</v>
      </c>
      <c r="R110" s="99">
        <f t="shared" si="17"/>
        <v>1</v>
      </c>
      <c r="S110" s="99">
        <f t="shared" si="18"/>
        <v>1</v>
      </c>
      <c r="T110" s="99">
        <f t="shared" si="19"/>
        <v>1</v>
      </c>
      <c r="U110" s="99">
        <f t="shared" si="20"/>
        <v>0</v>
      </c>
      <c r="V110" s="100">
        <f t="shared" si="21"/>
        <v>46000</v>
      </c>
      <c r="W110" s="99">
        <f t="shared" si="22"/>
        <v>0</v>
      </c>
      <c r="X110" s="81">
        <f t="shared" si="23"/>
        <v>0</v>
      </c>
      <c r="Y110" s="81">
        <f t="shared" si="24"/>
        <v>0</v>
      </c>
      <c r="Z110" s="81">
        <f t="shared" si="25"/>
        <v>3400</v>
      </c>
      <c r="AA110" s="81">
        <f t="shared" si="26"/>
        <v>18</v>
      </c>
      <c r="AB110" s="81">
        <f t="shared" si="27"/>
        <v>53</v>
      </c>
      <c r="AC110" s="81">
        <f t="shared" si="28"/>
        <v>53</v>
      </c>
      <c r="AD110" s="100">
        <f t="shared" si="29"/>
        <v>44845.283018867922</v>
      </c>
      <c r="AE110" s="101">
        <f t="shared" si="30"/>
        <v>0</v>
      </c>
      <c r="AF110" s="102">
        <f t="shared" si="31"/>
        <v>0</v>
      </c>
      <c r="AG110" s="102">
        <f t="shared" si="32"/>
        <v>0</v>
      </c>
      <c r="AH110" s="102">
        <f t="shared" si="33"/>
        <v>0</v>
      </c>
      <c r="AI110" s="6"/>
    </row>
    <row r="111" spans="2:35" ht="15" customHeight="1">
      <c r="H111" s="95">
        <v>56</v>
      </c>
      <c r="I111" s="95">
        <f t="shared" si="10"/>
        <v>311</v>
      </c>
      <c r="J111" s="96">
        <f t="shared" si="11"/>
        <v>45347</v>
      </c>
      <c r="K111" s="97">
        <f t="shared" si="12"/>
        <v>0</v>
      </c>
      <c r="L111" s="97">
        <f t="shared" si="13"/>
        <v>0</v>
      </c>
      <c r="M111" s="97">
        <f t="shared" si="14"/>
        <v>0</v>
      </c>
      <c r="N111" s="98">
        <f t="shared" si="15"/>
        <v>0</v>
      </c>
      <c r="O111" s="97">
        <f t="shared" si="7"/>
        <v>1</v>
      </c>
      <c r="P111" s="97">
        <f t="shared" si="16"/>
        <v>2</v>
      </c>
      <c r="Q111" s="99">
        <f t="shared" si="8"/>
        <v>2</v>
      </c>
      <c r="R111" s="99">
        <f t="shared" si="17"/>
        <v>1</v>
      </c>
      <c r="S111" s="99">
        <f t="shared" si="18"/>
        <v>1</v>
      </c>
      <c r="T111" s="99">
        <f t="shared" si="19"/>
        <v>1</v>
      </c>
      <c r="U111" s="99">
        <f t="shared" si="20"/>
        <v>0</v>
      </c>
      <c r="V111" s="100">
        <f t="shared" si="21"/>
        <v>46000</v>
      </c>
      <c r="W111" s="99">
        <f t="shared" si="22"/>
        <v>0</v>
      </c>
      <c r="X111" s="81">
        <f t="shared" si="23"/>
        <v>0</v>
      </c>
      <c r="Y111" s="81">
        <f t="shared" si="24"/>
        <v>0</v>
      </c>
      <c r="Z111" s="81">
        <f t="shared" si="25"/>
        <v>3400</v>
      </c>
      <c r="AA111" s="81">
        <f t="shared" si="26"/>
        <v>19</v>
      </c>
      <c r="AB111" s="81">
        <f t="shared" si="27"/>
        <v>53</v>
      </c>
      <c r="AC111" s="81">
        <f t="shared" si="28"/>
        <v>53</v>
      </c>
      <c r="AD111" s="100">
        <f t="shared" si="29"/>
        <v>44781.132075471702</v>
      </c>
      <c r="AE111" s="101">
        <f t="shared" si="30"/>
        <v>0</v>
      </c>
      <c r="AF111" s="102">
        <f t="shared" si="31"/>
        <v>0</v>
      </c>
      <c r="AG111" s="102">
        <f t="shared" si="32"/>
        <v>0</v>
      </c>
      <c r="AH111" s="102">
        <f t="shared" si="33"/>
        <v>0</v>
      </c>
      <c r="AI111" s="6"/>
    </row>
    <row r="112" spans="2:35" ht="15" customHeight="1">
      <c r="H112" s="95">
        <v>57</v>
      </c>
      <c r="I112" s="95">
        <f t="shared" si="10"/>
        <v>310</v>
      </c>
      <c r="J112" s="96">
        <f t="shared" si="11"/>
        <v>45348</v>
      </c>
      <c r="K112" s="97">
        <f t="shared" si="12"/>
        <v>0</v>
      </c>
      <c r="L112" s="97">
        <f t="shared" si="13"/>
        <v>0</v>
      </c>
      <c r="M112" s="97">
        <f t="shared" si="14"/>
        <v>0</v>
      </c>
      <c r="N112" s="98">
        <f t="shared" si="15"/>
        <v>0</v>
      </c>
      <c r="O112" s="97">
        <f t="shared" si="7"/>
        <v>1</v>
      </c>
      <c r="P112" s="97">
        <f t="shared" si="16"/>
        <v>2</v>
      </c>
      <c r="Q112" s="99">
        <f t="shared" si="8"/>
        <v>2</v>
      </c>
      <c r="R112" s="99">
        <f t="shared" si="17"/>
        <v>1</v>
      </c>
      <c r="S112" s="99">
        <f t="shared" si="18"/>
        <v>1</v>
      </c>
      <c r="T112" s="99">
        <f t="shared" si="19"/>
        <v>1</v>
      </c>
      <c r="U112" s="99">
        <f t="shared" si="20"/>
        <v>0</v>
      </c>
      <c r="V112" s="100">
        <f t="shared" si="21"/>
        <v>46000</v>
      </c>
      <c r="W112" s="99">
        <f t="shared" si="22"/>
        <v>0</v>
      </c>
      <c r="X112" s="81">
        <f t="shared" si="23"/>
        <v>0</v>
      </c>
      <c r="Y112" s="81">
        <f t="shared" si="24"/>
        <v>0</v>
      </c>
      <c r="Z112" s="81">
        <f t="shared" si="25"/>
        <v>3400</v>
      </c>
      <c r="AA112" s="81">
        <f t="shared" si="26"/>
        <v>20</v>
      </c>
      <c r="AB112" s="81">
        <f t="shared" si="27"/>
        <v>53</v>
      </c>
      <c r="AC112" s="81">
        <f t="shared" si="28"/>
        <v>53</v>
      </c>
      <c r="AD112" s="100">
        <f t="shared" si="29"/>
        <v>44716.981132075474</v>
      </c>
      <c r="AE112" s="101">
        <f t="shared" si="30"/>
        <v>0</v>
      </c>
      <c r="AF112" s="102">
        <f t="shared" si="31"/>
        <v>0</v>
      </c>
      <c r="AG112" s="102">
        <f t="shared" si="32"/>
        <v>0</v>
      </c>
      <c r="AH112" s="102">
        <f t="shared" si="33"/>
        <v>0</v>
      </c>
      <c r="AI112" s="6"/>
    </row>
    <row r="113" spans="8:35" ht="15" customHeight="1">
      <c r="H113" s="95">
        <v>58</v>
      </c>
      <c r="I113" s="95">
        <f t="shared" si="10"/>
        <v>309</v>
      </c>
      <c r="J113" s="96">
        <f t="shared" si="11"/>
        <v>45349</v>
      </c>
      <c r="K113" s="97">
        <f t="shared" si="12"/>
        <v>0</v>
      </c>
      <c r="L113" s="97">
        <f t="shared" si="13"/>
        <v>0</v>
      </c>
      <c r="M113" s="97">
        <f t="shared" si="14"/>
        <v>0</v>
      </c>
      <c r="N113" s="98">
        <f t="shared" si="15"/>
        <v>0</v>
      </c>
      <c r="O113" s="97">
        <f t="shared" si="7"/>
        <v>1</v>
      </c>
      <c r="P113" s="97">
        <f t="shared" si="16"/>
        <v>2</v>
      </c>
      <c r="Q113" s="99">
        <f t="shared" si="8"/>
        <v>2</v>
      </c>
      <c r="R113" s="99">
        <f t="shared" si="17"/>
        <v>1</v>
      </c>
      <c r="S113" s="99">
        <f t="shared" si="18"/>
        <v>1</v>
      </c>
      <c r="T113" s="99">
        <f t="shared" si="19"/>
        <v>1</v>
      </c>
      <c r="U113" s="99">
        <f t="shared" si="20"/>
        <v>0</v>
      </c>
      <c r="V113" s="100">
        <f t="shared" si="21"/>
        <v>46000</v>
      </c>
      <c r="W113" s="99">
        <f t="shared" si="22"/>
        <v>0</v>
      </c>
      <c r="X113" s="81">
        <f t="shared" si="23"/>
        <v>0</v>
      </c>
      <c r="Y113" s="81">
        <f t="shared" si="24"/>
        <v>0</v>
      </c>
      <c r="Z113" s="81">
        <f t="shared" si="25"/>
        <v>3400</v>
      </c>
      <c r="AA113" s="81">
        <f t="shared" si="26"/>
        <v>21</v>
      </c>
      <c r="AB113" s="81">
        <f t="shared" si="27"/>
        <v>53</v>
      </c>
      <c r="AC113" s="81">
        <f t="shared" si="28"/>
        <v>53</v>
      </c>
      <c r="AD113" s="100">
        <f t="shared" si="29"/>
        <v>44652.830188679247</v>
      </c>
      <c r="AE113" s="101">
        <f t="shared" si="30"/>
        <v>0</v>
      </c>
      <c r="AF113" s="102">
        <f t="shared" si="31"/>
        <v>0</v>
      </c>
      <c r="AG113" s="102">
        <f t="shared" si="32"/>
        <v>0</v>
      </c>
      <c r="AH113" s="102">
        <f t="shared" si="33"/>
        <v>0</v>
      </c>
      <c r="AI113" s="6"/>
    </row>
    <row r="114" spans="8:35" ht="15" customHeight="1">
      <c r="H114" s="95">
        <v>59</v>
      </c>
      <c r="I114" s="95">
        <f t="shared" si="10"/>
        <v>308</v>
      </c>
      <c r="J114" s="96">
        <f t="shared" si="11"/>
        <v>45350</v>
      </c>
      <c r="K114" s="97">
        <f t="shared" si="12"/>
        <v>0</v>
      </c>
      <c r="L114" s="97">
        <f t="shared" si="13"/>
        <v>0</v>
      </c>
      <c r="M114" s="97">
        <f t="shared" si="14"/>
        <v>0</v>
      </c>
      <c r="N114" s="98">
        <f t="shared" si="15"/>
        <v>0</v>
      </c>
      <c r="O114" s="97">
        <f t="shared" si="7"/>
        <v>1</v>
      </c>
      <c r="P114" s="97">
        <f t="shared" si="16"/>
        <v>2</v>
      </c>
      <c r="Q114" s="99">
        <f t="shared" si="8"/>
        <v>2</v>
      </c>
      <c r="R114" s="99">
        <f t="shared" si="17"/>
        <v>1</v>
      </c>
      <c r="S114" s="99">
        <f t="shared" si="18"/>
        <v>1</v>
      </c>
      <c r="T114" s="99">
        <f t="shared" si="19"/>
        <v>1</v>
      </c>
      <c r="U114" s="99">
        <f t="shared" si="20"/>
        <v>0</v>
      </c>
      <c r="V114" s="100">
        <f t="shared" si="21"/>
        <v>46000</v>
      </c>
      <c r="W114" s="99">
        <f t="shared" si="22"/>
        <v>0</v>
      </c>
      <c r="X114" s="81">
        <f t="shared" si="23"/>
        <v>0</v>
      </c>
      <c r="Y114" s="81">
        <f t="shared" si="24"/>
        <v>0</v>
      </c>
      <c r="Z114" s="81">
        <f t="shared" si="25"/>
        <v>3400</v>
      </c>
      <c r="AA114" s="81">
        <f t="shared" si="26"/>
        <v>22</v>
      </c>
      <c r="AB114" s="81">
        <f t="shared" si="27"/>
        <v>53</v>
      </c>
      <c r="AC114" s="81">
        <f t="shared" si="28"/>
        <v>53</v>
      </c>
      <c r="AD114" s="100">
        <f t="shared" si="29"/>
        <v>44588.67924528302</v>
      </c>
      <c r="AE114" s="101">
        <f t="shared" si="30"/>
        <v>0</v>
      </c>
      <c r="AF114" s="102">
        <f t="shared" si="31"/>
        <v>0</v>
      </c>
      <c r="AG114" s="102">
        <f t="shared" si="32"/>
        <v>0</v>
      </c>
      <c r="AH114" s="102">
        <f t="shared" si="33"/>
        <v>0</v>
      </c>
      <c r="AI114" s="6"/>
    </row>
    <row r="115" spans="8:35" ht="15" customHeight="1">
      <c r="H115" s="95">
        <v>60</v>
      </c>
      <c r="I115" s="95">
        <f t="shared" si="10"/>
        <v>307</v>
      </c>
      <c r="J115" s="96">
        <f t="shared" si="11"/>
        <v>45351</v>
      </c>
      <c r="K115" s="97">
        <f t="shared" si="12"/>
        <v>0</v>
      </c>
      <c r="L115" s="97">
        <f t="shared" si="13"/>
        <v>0</v>
      </c>
      <c r="M115" s="97">
        <f t="shared" si="14"/>
        <v>0</v>
      </c>
      <c r="N115" s="98">
        <f t="shared" si="15"/>
        <v>0</v>
      </c>
      <c r="O115" s="97">
        <f t="shared" si="7"/>
        <v>1</v>
      </c>
      <c r="P115" s="97">
        <f t="shared" si="16"/>
        <v>2</v>
      </c>
      <c r="Q115" s="99">
        <f t="shared" si="8"/>
        <v>2</v>
      </c>
      <c r="R115" s="99">
        <f t="shared" si="17"/>
        <v>1</v>
      </c>
      <c r="S115" s="99">
        <f t="shared" si="18"/>
        <v>1</v>
      </c>
      <c r="T115" s="99">
        <f t="shared" si="19"/>
        <v>1</v>
      </c>
      <c r="U115" s="99">
        <f t="shared" si="20"/>
        <v>0</v>
      </c>
      <c r="V115" s="100">
        <f t="shared" si="21"/>
        <v>46000</v>
      </c>
      <c r="W115" s="99">
        <f t="shared" si="22"/>
        <v>0</v>
      </c>
      <c r="X115" s="81">
        <f t="shared" si="23"/>
        <v>0</v>
      </c>
      <c r="Y115" s="81">
        <f t="shared" si="24"/>
        <v>0</v>
      </c>
      <c r="Z115" s="81">
        <f t="shared" si="25"/>
        <v>3400</v>
      </c>
      <c r="AA115" s="81">
        <f t="shared" si="26"/>
        <v>23</v>
      </c>
      <c r="AB115" s="81">
        <f t="shared" si="27"/>
        <v>53</v>
      </c>
      <c r="AC115" s="81">
        <f t="shared" si="28"/>
        <v>53</v>
      </c>
      <c r="AD115" s="100">
        <f t="shared" si="29"/>
        <v>44524.528301886792</v>
      </c>
      <c r="AE115" s="101">
        <f t="shared" si="30"/>
        <v>0</v>
      </c>
      <c r="AF115" s="102">
        <f t="shared" si="31"/>
        <v>0</v>
      </c>
      <c r="AG115" s="102">
        <f t="shared" si="32"/>
        <v>0</v>
      </c>
      <c r="AH115" s="102">
        <f t="shared" si="33"/>
        <v>0</v>
      </c>
      <c r="AI115" s="6"/>
    </row>
    <row r="116" spans="8:35" ht="15" customHeight="1">
      <c r="H116" s="95">
        <v>61</v>
      </c>
      <c r="I116" s="95">
        <f t="shared" si="10"/>
        <v>306</v>
      </c>
      <c r="J116" s="96">
        <f t="shared" si="11"/>
        <v>45352</v>
      </c>
      <c r="K116" s="97">
        <f t="shared" si="12"/>
        <v>0</v>
      </c>
      <c r="L116" s="97">
        <f t="shared" si="13"/>
        <v>0</v>
      </c>
      <c r="M116" s="97">
        <f t="shared" si="14"/>
        <v>0</v>
      </c>
      <c r="N116" s="98">
        <f t="shared" si="15"/>
        <v>0</v>
      </c>
      <c r="O116" s="97">
        <f t="shared" si="7"/>
        <v>1</v>
      </c>
      <c r="P116" s="97">
        <f t="shared" si="16"/>
        <v>2</v>
      </c>
      <c r="Q116" s="99">
        <f t="shared" si="8"/>
        <v>2</v>
      </c>
      <c r="R116" s="99">
        <f t="shared" si="17"/>
        <v>1</v>
      </c>
      <c r="S116" s="99">
        <f t="shared" si="18"/>
        <v>1</v>
      </c>
      <c r="T116" s="99">
        <f t="shared" si="19"/>
        <v>1</v>
      </c>
      <c r="U116" s="99">
        <f t="shared" si="20"/>
        <v>0</v>
      </c>
      <c r="V116" s="100">
        <f t="shared" si="21"/>
        <v>46000</v>
      </c>
      <c r="W116" s="99">
        <f t="shared" si="22"/>
        <v>0</v>
      </c>
      <c r="X116" s="81">
        <f t="shared" si="23"/>
        <v>0</v>
      </c>
      <c r="Y116" s="81">
        <f t="shared" si="24"/>
        <v>0</v>
      </c>
      <c r="Z116" s="81">
        <f t="shared" si="25"/>
        <v>3400</v>
      </c>
      <c r="AA116" s="81">
        <f t="shared" si="26"/>
        <v>24</v>
      </c>
      <c r="AB116" s="81">
        <f t="shared" si="27"/>
        <v>53</v>
      </c>
      <c r="AC116" s="81">
        <f t="shared" si="28"/>
        <v>53</v>
      </c>
      <c r="AD116" s="100">
        <f t="shared" si="29"/>
        <v>44460.377358490565</v>
      </c>
      <c r="AE116" s="101">
        <f t="shared" si="30"/>
        <v>0</v>
      </c>
      <c r="AF116" s="102">
        <f t="shared" si="31"/>
        <v>0</v>
      </c>
      <c r="AG116" s="102">
        <f t="shared" si="32"/>
        <v>0</v>
      </c>
      <c r="AH116" s="102">
        <f t="shared" si="33"/>
        <v>0</v>
      </c>
      <c r="AI116" s="6"/>
    </row>
    <row r="117" spans="8:35" ht="15" customHeight="1">
      <c r="H117" s="95">
        <v>62</v>
      </c>
      <c r="I117" s="95">
        <f t="shared" si="10"/>
        <v>305</v>
      </c>
      <c r="J117" s="96">
        <f t="shared" si="11"/>
        <v>45353</v>
      </c>
      <c r="K117" s="97">
        <f t="shared" si="12"/>
        <v>0</v>
      </c>
      <c r="L117" s="97">
        <f t="shared" si="13"/>
        <v>0</v>
      </c>
      <c r="M117" s="97">
        <f t="shared" si="14"/>
        <v>0</v>
      </c>
      <c r="N117" s="98">
        <f t="shared" si="15"/>
        <v>0</v>
      </c>
      <c r="O117" s="97">
        <f t="shared" si="7"/>
        <v>1</v>
      </c>
      <c r="P117" s="97">
        <f t="shared" si="16"/>
        <v>2</v>
      </c>
      <c r="Q117" s="99">
        <f t="shared" si="8"/>
        <v>2</v>
      </c>
      <c r="R117" s="99">
        <f t="shared" si="17"/>
        <v>1</v>
      </c>
      <c r="S117" s="99">
        <f t="shared" si="18"/>
        <v>1</v>
      </c>
      <c r="T117" s="99">
        <f t="shared" si="19"/>
        <v>1</v>
      </c>
      <c r="U117" s="99">
        <f t="shared" si="20"/>
        <v>0</v>
      </c>
      <c r="V117" s="100">
        <f t="shared" si="21"/>
        <v>46000</v>
      </c>
      <c r="W117" s="99">
        <f t="shared" si="22"/>
        <v>0</v>
      </c>
      <c r="X117" s="81">
        <f t="shared" si="23"/>
        <v>0</v>
      </c>
      <c r="Y117" s="81">
        <f t="shared" si="24"/>
        <v>0</v>
      </c>
      <c r="Z117" s="81">
        <f t="shared" si="25"/>
        <v>3400</v>
      </c>
      <c r="AA117" s="81">
        <f t="shared" si="26"/>
        <v>25</v>
      </c>
      <c r="AB117" s="81">
        <f t="shared" si="27"/>
        <v>53</v>
      </c>
      <c r="AC117" s="81">
        <f t="shared" si="28"/>
        <v>53</v>
      </c>
      <c r="AD117" s="100">
        <f t="shared" si="29"/>
        <v>44396.226415094337</v>
      </c>
      <c r="AE117" s="101">
        <f t="shared" si="30"/>
        <v>0</v>
      </c>
      <c r="AF117" s="102">
        <f t="shared" si="31"/>
        <v>0</v>
      </c>
      <c r="AG117" s="102">
        <f t="shared" si="32"/>
        <v>0</v>
      </c>
      <c r="AH117" s="102">
        <f t="shared" si="33"/>
        <v>0</v>
      </c>
      <c r="AI117" s="6"/>
    </row>
    <row r="118" spans="8:35" ht="15" customHeight="1">
      <c r="H118" s="95">
        <v>63</v>
      </c>
      <c r="I118" s="95">
        <f t="shared" si="10"/>
        <v>304</v>
      </c>
      <c r="J118" s="96">
        <f t="shared" si="11"/>
        <v>45354</v>
      </c>
      <c r="K118" s="97">
        <f t="shared" si="12"/>
        <v>0</v>
      </c>
      <c r="L118" s="97">
        <f t="shared" si="13"/>
        <v>0</v>
      </c>
      <c r="M118" s="97">
        <f t="shared" si="14"/>
        <v>0</v>
      </c>
      <c r="N118" s="98">
        <f t="shared" si="15"/>
        <v>0</v>
      </c>
      <c r="O118" s="97">
        <f t="shared" si="7"/>
        <v>1</v>
      </c>
      <c r="P118" s="97">
        <f t="shared" si="16"/>
        <v>2</v>
      </c>
      <c r="Q118" s="99">
        <f t="shared" si="8"/>
        <v>2</v>
      </c>
      <c r="R118" s="99">
        <f t="shared" si="17"/>
        <v>1</v>
      </c>
      <c r="S118" s="99">
        <f t="shared" si="18"/>
        <v>1</v>
      </c>
      <c r="T118" s="99">
        <f t="shared" si="19"/>
        <v>1</v>
      </c>
      <c r="U118" s="99">
        <f t="shared" si="20"/>
        <v>0</v>
      </c>
      <c r="V118" s="100">
        <f t="shared" si="21"/>
        <v>46000</v>
      </c>
      <c r="W118" s="99">
        <f t="shared" si="22"/>
        <v>0</v>
      </c>
      <c r="X118" s="81">
        <f t="shared" si="23"/>
        <v>0</v>
      </c>
      <c r="Y118" s="81">
        <f t="shared" si="24"/>
        <v>0</v>
      </c>
      <c r="Z118" s="81">
        <f t="shared" si="25"/>
        <v>3400</v>
      </c>
      <c r="AA118" s="81">
        <f t="shared" si="26"/>
        <v>26</v>
      </c>
      <c r="AB118" s="81">
        <f t="shared" si="27"/>
        <v>53</v>
      </c>
      <c r="AC118" s="81">
        <f t="shared" si="28"/>
        <v>53</v>
      </c>
      <c r="AD118" s="100">
        <f t="shared" si="29"/>
        <v>44332.07547169811</v>
      </c>
      <c r="AE118" s="101">
        <f t="shared" si="30"/>
        <v>0</v>
      </c>
      <c r="AF118" s="102">
        <f t="shared" si="31"/>
        <v>0</v>
      </c>
      <c r="AG118" s="102">
        <f t="shared" si="32"/>
        <v>0</v>
      </c>
      <c r="AH118" s="102">
        <f t="shared" si="33"/>
        <v>0</v>
      </c>
      <c r="AI118" s="6"/>
    </row>
    <row r="119" spans="8:35" ht="15" customHeight="1">
      <c r="H119" s="95">
        <v>64</v>
      </c>
      <c r="I119" s="95">
        <f t="shared" si="10"/>
        <v>303</v>
      </c>
      <c r="J119" s="96">
        <f t="shared" si="11"/>
        <v>45355</v>
      </c>
      <c r="K119" s="97">
        <f t="shared" si="12"/>
        <v>0</v>
      </c>
      <c r="L119" s="97">
        <f t="shared" si="13"/>
        <v>0</v>
      </c>
      <c r="M119" s="97">
        <f t="shared" si="14"/>
        <v>0</v>
      </c>
      <c r="N119" s="98">
        <f t="shared" si="15"/>
        <v>0</v>
      </c>
      <c r="O119" s="97">
        <f t="shared" si="7"/>
        <v>1</v>
      </c>
      <c r="P119" s="97">
        <f t="shared" si="16"/>
        <v>2</v>
      </c>
      <c r="Q119" s="99">
        <f t="shared" si="8"/>
        <v>2</v>
      </c>
      <c r="R119" s="99">
        <f t="shared" si="17"/>
        <v>1</v>
      </c>
      <c r="S119" s="99">
        <f t="shared" si="18"/>
        <v>1</v>
      </c>
      <c r="T119" s="99">
        <f t="shared" si="19"/>
        <v>1</v>
      </c>
      <c r="U119" s="99">
        <f t="shared" si="20"/>
        <v>0</v>
      </c>
      <c r="V119" s="100">
        <f t="shared" si="21"/>
        <v>46000</v>
      </c>
      <c r="W119" s="99">
        <f t="shared" si="22"/>
        <v>0</v>
      </c>
      <c r="X119" s="81">
        <f t="shared" si="23"/>
        <v>0</v>
      </c>
      <c r="Y119" s="81">
        <f t="shared" si="24"/>
        <v>0</v>
      </c>
      <c r="Z119" s="81">
        <f t="shared" si="25"/>
        <v>3400</v>
      </c>
      <c r="AA119" s="81">
        <f t="shared" si="26"/>
        <v>27</v>
      </c>
      <c r="AB119" s="81">
        <f t="shared" si="27"/>
        <v>53</v>
      </c>
      <c r="AC119" s="81">
        <f t="shared" si="28"/>
        <v>53</v>
      </c>
      <c r="AD119" s="100">
        <f t="shared" si="29"/>
        <v>44267.92452830189</v>
      </c>
      <c r="AE119" s="101">
        <f t="shared" si="30"/>
        <v>0</v>
      </c>
      <c r="AF119" s="102">
        <f t="shared" si="31"/>
        <v>0</v>
      </c>
      <c r="AG119" s="102">
        <f t="shared" si="32"/>
        <v>0</v>
      </c>
      <c r="AH119" s="102">
        <f t="shared" si="33"/>
        <v>0</v>
      </c>
      <c r="AI119" s="6"/>
    </row>
    <row r="120" spans="8:35" ht="15" customHeight="1">
      <c r="H120" s="95">
        <v>65</v>
      </c>
      <c r="I120" s="95">
        <f t="shared" si="10"/>
        <v>302</v>
      </c>
      <c r="J120" s="96">
        <f t="shared" si="11"/>
        <v>45356</v>
      </c>
      <c r="K120" s="97">
        <f t="shared" si="12"/>
        <v>0</v>
      </c>
      <c r="L120" s="97">
        <f t="shared" si="13"/>
        <v>0</v>
      </c>
      <c r="M120" s="97">
        <f t="shared" si="14"/>
        <v>0</v>
      </c>
      <c r="N120" s="98">
        <f t="shared" si="15"/>
        <v>0</v>
      </c>
      <c r="O120" s="97">
        <f t="shared" si="7"/>
        <v>1</v>
      </c>
      <c r="P120" s="97">
        <f t="shared" si="16"/>
        <v>2</v>
      </c>
      <c r="Q120" s="99">
        <f t="shared" si="8"/>
        <v>2</v>
      </c>
      <c r="R120" s="99">
        <f t="shared" si="17"/>
        <v>1</v>
      </c>
      <c r="S120" s="99">
        <f t="shared" si="18"/>
        <v>1</v>
      </c>
      <c r="T120" s="99">
        <f t="shared" si="19"/>
        <v>1</v>
      </c>
      <c r="U120" s="99">
        <f t="shared" si="20"/>
        <v>0</v>
      </c>
      <c r="V120" s="100">
        <f t="shared" si="21"/>
        <v>46000</v>
      </c>
      <c r="W120" s="99">
        <f t="shared" si="22"/>
        <v>0</v>
      </c>
      <c r="X120" s="81">
        <f t="shared" si="23"/>
        <v>0</v>
      </c>
      <c r="Y120" s="81">
        <f t="shared" si="24"/>
        <v>0</v>
      </c>
      <c r="Z120" s="81">
        <f t="shared" si="25"/>
        <v>3400</v>
      </c>
      <c r="AA120" s="81">
        <f t="shared" si="26"/>
        <v>28</v>
      </c>
      <c r="AB120" s="81">
        <f t="shared" si="27"/>
        <v>53</v>
      </c>
      <c r="AC120" s="81">
        <f t="shared" si="28"/>
        <v>53</v>
      </c>
      <c r="AD120" s="100">
        <f t="shared" si="29"/>
        <v>44203.773584905663</v>
      </c>
      <c r="AE120" s="101">
        <f t="shared" si="30"/>
        <v>0</v>
      </c>
      <c r="AF120" s="102">
        <f t="shared" si="31"/>
        <v>0</v>
      </c>
      <c r="AG120" s="102">
        <f t="shared" si="32"/>
        <v>0</v>
      </c>
      <c r="AH120" s="102">
        <f t="shared" si="33"/>
        <v>0</v>
      </c>
      <c r="AI120" s="6"/>
    </row>
    <row r="121" spans="8:35" ht="15" customHeight="1">
      <c r="H121" s="95">
        <v>66</v>
      </c>
      <c r="I121" s="95">
        <f t="shared" si="10"/>
        <v>301</v>
      </c>
      <c r="J121" s="96">
        <f t="shared" si="11"/>
        <v>45357</v>
      </c>
      <c r="K121" s="97">
        <f t="shared" si="12"/>
        <v>0</v>
      </c>
      <c r="L121" s="97">
        <f t="shared" si="13"/>
        <v>0</v>
      </c>
      <c r="M121" s="97">
        <f t="shared" si="14"/>
        <v>0</v>
      </c>
      <c r="N121" s="98">
        <f t="shared" si="15"/>
        <v>0</v>
      </c>
      <c r="O121" s="97">
        <f t="shared" si="7"/>
        <v>1</v>
      </c>
      <c r="P121" s="97">
        <f t="shared" si="16"/>
        <v>2</v>
      </c>
      <c r="Q121" s="99">
        <f t="shared" si="8"/>
        <v>2</v>
      </c>
      <c r="R121" s="99">
        <f t="shared" si="17"/>
        <v>1</v>
      </c>
      <c r="S121" s="99">
        <f t="shared" si="18"/>
        <v>1</v>
      </c>
      <c r="T121" s="99">
        <f t="shared" si="19"/>
        <v>1</v>
      </c>
      <c r="U121" s="99">
        <f t="shared" si="20"/>
        <v>0</v>
      </c>
      <c r="V121" s="100">
        <f t="shared" si="21"/>
        <v>46000</v>
      </c>
      <c r="W121" s="99">
        <f t="shared" si="22"/>
        <v>0</v>
      </c>
      <c r="X121" s="81">
        <f t="shared" si="23"/>
        <v>0</v>
      </c>
      <c r="Y121" s="81">
        <f t="shared" si="24"/>
        <v>0</v>
      </c>
      <c r="Z121" s="81">
        <f t="shared" si="25"/>
        <v>3400</v>
      </c>
      <c r="AA121" s="81">
        <f t="shared" si="26"/>
        <v>29</v>
      </c>
      <c r="AB121" s="81">
        <f t="shared" si="27"/>
        <v>53</v>
      </c>
      <c r="AC121" s="81">
        <f t="shared" si="28"/>
        <v>53</v>
      </c>
      <c r="AD121" s="100">
        <f t="shared" si="29"/>
        <v>44139.622641509435</v>
      </c>
      <c r="AE121" s="101">
        <f t="shared" si="30"/>
        <v>0</v>
      </c>
      <c r="AF121" s="102">
        <f t="shared" si="31"/>
        <v>0</v>
      </c>
      <c r="AG121" s="102">
        <f t="shared" si="32"/>
        <v>0</v>
      </c>
      <c r="AH121" s="102">
        <f t="shared" si="33"/>
        <v>0</v>
      </c>
      <c r="AI121" s="6"/>
    </row>
    <row r="122" spans="8:35" ht="15" customHeight="1">
      <c r="H122" s="95">
        <v>67</v>
      </c>
      <c r="I122" s="95">
        <f t="shared" si="10"/>
        <v>300</v>
      </c>
      <c r="J122" s="96">
        <f t="shared" si="11"/>
        <v>45358</v>
      </c>
      <c r="K122" s="97">
        <f t="shared" si="12"/>
        <v>0</v>
      </c>
      <c r="L122" s="97">
        <f t="shared" si="13"/>
        <v>0</v>
      </c>
      <c r="M122" s="97">
        <f t="shared" si="14"/>
        <v>0</v>
      </c>
      <c r="N122" s="98">
        <f t="shared" si="15"/>
        <v>0</v>
      </c>
      <c r="O122" s="97">
        <f t="shared" si="7"/>
        <v>1</v>
      </c>
      <c r="P122" s="97">
        <f t="shared" si="16"/>
        <v>2</v>
      </c>
      <c r="Q122" s="99">
        <f t="shared" si="8"/>
        <v>2</v>
      </c>
      <c r="R122" s="99">
        <f t="shared" si="17"/>
        <v>1</v>
      </c>
      <c r="S122" s="99">
        <f t="shared" si="18"/>
        <v>1</v>
      </c>
      <c r="T122" s="99">
        <f t="shared" si="19"/>
        <v>1</v>
      </c>
      <c r="U122" s="99">
        <f t="shared" si="20"/>
        <v>0</v>
      </c>
      <c r="V122" s="100">
        <f t="shared" si="21"/>
        <v>46000</v>
      </c>
      <c r="W122" s="99">
        <f t="shared" si="22"/>
        <v>0</v>
      </c>
      <c r="X122" s="81">
        <f t="shared" si="23"/>
        <v>0</v>
      </c>
      <c r="Y122" s="81">
        <f t="shared" si="24"/>
        <v>0</v>
      </c>
      <c r="Z122" s="81">
        <f t="shared" si="25"/>
        <v>3400</v>
      </c>
      <c r="AA122" s="81">
        <f t="shared" si="26"/>
        <v>30</v>
      </c>
      <c r="AB122" s="81">
        <f t="shared" si="27"/>
        <v>53</v>
      </c>
      <c r="AC122" s="81">
        <f t="shared" si="28"/>
        <v>53</v>
      </c>
      <c r="AD122" s="100">
        <f t="shared" si="29"/>
        <v>44075.471698113208</v>
      </c>
      <c r="AE122" s="101">
        <f t="shared" si="30"/>
        <v>0</v>
      </c>
      <c r="AF122" s="102">
        <f t="shared" si="31"/>
        <v>0</v>
      </c>
      <c r="AG122" s="102">
        <f t="shared" si="32"/>
        <v>0</v>
      </c>
      <c r="AH122" s="102">
        <f t="shared" si="33"/>
        <v>0</v>
      </c>
      <c r="AI122" s="6"/>
    </row>
    <row r="123" spans="8:35" ht="15" customHeight="1">
      <c r="H123" s="95">
        <v>68</v>
      </c>
      <c r="I123" s="95">
        <f t="shared" si="10"/>
        <v>299</v>
      </c>
      <c r="J123" s="96">
        <f t="shared" si="11"/>
        <v>45359</v>
      </c>
      <c r="K123" s="97">
        <f t="shared" si="12"/>
        <v>0</v>
      </c>
      <c r="L123" s="97">
        <f t="shared" si="13"/>
        <v>0</v>
      </c>
      <c r="M123" s="97">
        <f t="shared" si="14"/>
        <v>0</v>
      </c>
      <c r="N123" s="98">
        <f t="shared" si="15"/>
        <v>0</v>
      </c>
      <c r="O123" s="97">
        <f t="shared" si="7"/>
        <v>1</v>
      </c>
      <c r="P123" s="97">
        <f t="shared" si="16"/>
        <v>2</v>
      </c>
      <c r="Q123" s="99">
        <f t="shared" si="8"/>
        <v>2</v>
      </c>
      <c r="R123" s="99">
        <f t="shared" si="17"/>
        <v>1</v>
      </c>
      <c r="S123" s="99">
        <f t="shared" si="18"/>
        <v>1</v>
      </c>
      <c r="T123" s="99">
        <f t="shared" si="19"/>
        <v>1</v>
      </c>
      <c r="U123" s="99">
        <f t="shared" si="20"/>
        <v>0</v>
      </c>
      <c r="V123" s="100">
        <f t="shared" si="21"/>
        <v>46000</v>
      </c>
      <c r="W123" s="99">
        <f t="shared" si="22"/>
        <v>0</v>
      </c>
      <c r="X123" s="81">
        <f t="shared" si="23"/>
        <v>0</v>
      </c>
      <c r="Y123" s="81">
        <f t="shared" si="24"/>
        <v>0</v>
      </c>
      <c r="Z123" s="81">
        <f t="shared" si="25"/>
        <v>3400</v>
      </c>
      <c r="AA123" s="81">
        <f t="shared" si="26"/>
        <v>31</v>
      </c>
      <c r="AB123" s="81">
        <f t="shared" si="27"/>
        <v>53</v>
      </c>
      <c r="AC123" s="81">
        <f t="shared" si="28"/>
        <v>53</v>
      </c>
      <c r="AD123" s="100">
        <f t="shared" si="29"/>
        <v>44011.32075471698</v>
      </c>
      <c r="AE123" s="101">
        <f t="shared" si="30"/>
        <v>0</v>
      </c>
      <c r="AF123" s="102">
        <f t="shared" si="31"/>
        <v>0</v>
      </c>
      <c r="AG123" s="102">
        <f t="shared" si="32"/>
        <v>0</v>
      </c>
      <c r="AH123" s="102">
        <f t="shared" si="33"/>
        <v>0</v>
      </c>
      <c r="AI123" s="6"/>
    </row>
    <row r="124" spans="8:35" ht="15" customHeight="1">
      <c r="H124" s="95">
        <v>69</v>
      </c>
      <c r="I124" s="95">
        <f t="shared" si="10"/>
        <v>298</v>
      </c>
      <c r="J124" s="96">
        <f t="shared" si="11"/>
        <v>45360</v>
      </c>
      <c r="K124" s="97">
        <f t="shared" si="12"/>
        <v>0</v>
      </c>
      <c r="L124" s="97">
        <f t="shared" si="13"/>
        <v>0</v>
      </c>
      <c r="M124" s="97">
        <f t="shared" si="14"/>
        <v>0</v>
      </c>
      <c r="N124" s="98">
        <f t="shared" si="15"/>
        <v>0</v>
      </c>
      <c r="O124" s="97">
        <f t="shared" si="7"/>
        <v>1</v>
      </c>
      <c r="P124" s="97">
        <f t="shared" si="16"/>
        <v>2</v>
      </c>
      <c r="Q124" s="99">
        <f t="shared" si="8"/>
        <v>2</v>
      </c>
      <c r="R124" s="99">
        <f t="shared" si="17"/>
        <v>1</v>
      </c>
      <c r="S124" s="99">
        <f t="shared" si="18"/>
        <v>1</v>
      </c>
      <c r="T124" s="99">
        <f t="shared" si="19"/>
        <v>1</v>
      </c>
      <c r="U124" s="99">
        <f t="shared" si="20"/>
        <v>0</v>
      </c>
      <c r="V124" s="100">
        <f t="shared" si="21"/>
        <v>46000</v>
      </c>
      <c r="W124" s="99">
        <f t="shared" si="22"/>
        <v>0</v>
      </c>
      <c r="X124" s="81">
        <f t="shared" si="23"/>
        <v>0</v>
      </c>
      <c r="Y124" s="81">
        <f t="shared" si="24"/>
        <v>0</v>
      </c>
      <c r="Z124" s="81">
        <f t="shared" si="25"/>
        <v>3400</v>
      </c>
      <c r="AA124" s="81">
        <f t="shared" si="26"/>
        <v>32</v>
      </c>
      <c r="AB124" s="81">
        <f t="shared" si="27"/>
        <v>53</v>
      </c>
      <c r="AC124" s="81">
        <f t="shared" si="28"/>
        <v>53</v>
      </c>
      <c r="AD124" s="100">
        <f t="shared" si="29"/>
        <v>43947.169811320753</v>
      </c>
      <c r="AE124" s="101">
        <f t="shared" si="30"/>
        <v>0</v>
      </c>
      <c r="AF124" s="102">
        <f t="shared" si="31"/>
        <v>0</v>
      </c>
      <c r="AG124" s="102">
        <f t="shared" si="32"/>
        <v>0</v>
      </c>
      <c r="AH124" s="102">
        <f t="shared" si="33"/>
        <v>0</v>
      </c>
      <c r="AI124" s="6"/>
    </row>
    <row r="125" spans="8:35" ht="15" customHeight="1">
      <c r="H125" s="95">
        <v>70</v>
      </c>
      <c r="I125" s="95">
        <f t="shared" si="10"/>
        <v>297</v>
      </c>
      <c r="J125" s="96">
        <f t="shared" si="11"/>
        <v>45361</v>
      </c>
      <c r="K125" s="97">
        <f t="shared" si="12"/>
        <v>0</v>
      </c>
      <c r="L125" s="97">
        <f t="shared" si="13"/>
        <v>0</v>
      </c>
      <c r="M125" s="97">
        <f t="shared" si="14"/>
        <v>0</v>
      </c>
      <c r="N125" s="98">
        <f t="shared" si="15"/>
        <v>0</v>
      </c>
      <c r="O125" s="97">
        <f t="shared" si="7"/>
        <v>1</v>
      </c>
      <c r="P125" s="97">
        <f t="shared" si="16"/>
        <v>2</v>
      </c>
      <c r="Q125" s="99">
        <f t="shared" si="8"/>
        <v>2</v>
      </c>
      <c r="R125" s="99">
        <f t="shared" si="17"/>
        <v>1</v>
      </c>
      <c r="S125" s="99">
        <f t="shared" si="18"/>
        <v>1</v>
      </c>
      <c r="T125" s="99">
        <f t="shared" si="19"/>
        <v>1</v>
      </c>
      <c r="U125" s="99">
        <f t="shared" si="20"/>
        <v>0</v>
      </c>
      <c r="V125" s="100">
        <f t="shared" si="21"/>
        <v>46000</v>
      </c>
      <c r="W125" s="99">
        <f t="shared" si="22"/>
        <v>0</v>
      </c>
      <c r="X125" s="81">
        <f t="shared" si="23"/>
        <v>0</v>
      </c>
      <c r="Y125" s="81">
        <f t="shared" si="24"/>
        <v>0</v>
      </c>
      <c r="Z125" s="81">
        <f t="shared" si="25"/>
        <v>3400</v>
      </c>
      <c r="AA125" s="81">
        <f t="shared" si="26"/>
        <v>33</v>
      </c>
      <c r="AB125" s="81">
        <f t="shared" si="27"/>
        <v>53</v>
      </c>
      <c r="AC125" s="81">
        <f t="shared" si="28"/>
        <v>53</v>
      </c>
      <c r="AD125" s="100">
        <f t="shared" si="29"/>
        <v>43883.018867924526</v>
      </c>
      <c r="AE125" s="101">
        <f t="shared" si="30"/>
        <v>0</v>
      </c>
      <c r="AF125" s="102">
        <f t="shared" si="31"/>
        <v>0</v>
      </c>
      <c r="AG125" s="102">
        <f t="shared" si="32"/>
        <v>0</v>
      </c>
      <c r="AH125" s="102">
        <f t="shared" si="33"/>
        <v>0</v>
      </c>
      <c r="AI125" s="6"/>
    </row>
    <row r="126" spans="8:35" ht="15" customHeight="1">
      <c r="H126" s="95">
        <v>71</v>
      </c>
      <c r="I126" s="95">
        <f t="shared" si="10"/>
        <v>296</v>
      </c>
      <c r="J126" s="96">
        <f t="shared" si="11"/>
        <v>45362</v>
      </c>
      <c r="K126" s="97">
        <f t="shared" si="12"/>
        <v>0</v>
      </c>
      <c r="L126" s="97">
        <f t="shared" si="13"/>
        <v>0</v>
      </c>
      <c r="M126" s="97">
        <f t="shared" si="14"/>
        <v>0</v>
      </c>
      <c r="N126" s="98">
        <f t="shared" si="15"/>
        <v>0</v>
      </c>
      <c r="O126" s="97">
        <f t="shared" si="7"/>
        <v>1</v>
      </c>
      <c r="P126" s="97">
        <f t="shared" si="16"/>
        <v>2</v>
      </c>
      <c r="Q126" s="99">
        <f t="shared" si="8"/>
        <v>2</v>
      </c>
      <c r="R126" s="99">
        <f t="shared" si="17"/>
        <v>1</v>
      </c>
      <c r="S126" s="99">
        <f t="shared" si="18"/>
        <v>1</v>
      </c>
      <c r="T126" s="99">
        <f t="shared" si="19"/>
        <v>1</v>
      </c>
      <c r="U126" s="99">
        <f t="shared" si="20"/>
        <v>0</v>
      </c>
      <c r="V126" s="100">
        <f t="shared" si="21"/>
        <v>46000</v>
      </c>
      <c r="W126" s="99">
        <f t="shared" si="22"/>
        <v>0</v>
      </c>
      <c r="X126" s="81">
        <f t="shared" si="23"/>
        <v>0</v>
      </c>
      <c r="Y126" s="81">
        <f t="shared" si="24"/>
        <v>0</v>
      </c>
      <c r="Z126" s="81">
        <f t="shared" si="25"/>
        <v>3400</v>
      </c>
      <c r="AA126" s="81">
        <f t="shared" si="26"/>
        <v>34</v>
      </c>
      <c r="AB126" s="81">
        <f t="shared" si="27"/>
        <v>53</v>
      </c>
      <c r="AC126" s="81">
        <f t="shared" si="28"/>
        <v>53</v>
      </c>
      <c r="AD126" s="100">
        <f t="shared" si="29"/>
        <v>43818.867924528298</v>
      </c>
      <c r="AE126" s="101">
        <f t="shared" si="30"/>
        <v>0</v>
      </c>
      <c r="AF126" s="102">
        <f t="shared" si="31"/>
        <v>0</v>
      </c>
      <c r="AG126" s="102">
        <f t="shared" si="32"/>
        <v>0</v>
      </c>
      <c r="AH126" s="102">
        <f t="shared" si="33"/>
        <v>0</v>
      </c>
      <c r="AI126" s="6"/>
    </row>
    <row r="127" spans="8:35" ht="15" customHeight="1">
      <c r="H127" s="95">
        <v>72</v>
      </c>
      <c r="I127" s="95">
        <f t="shared" si="10"/>
        <v>295</v>
      </c>
      <c r="J127" s="96">
        <f t="shared" si="11"/>
        <v>45363</v>
      </c>
      <c r="K127" s="97">
        <f t="shared" si="12"/>
        <v>0</v>
      </c>
      <c r="L127" s="97">
        <f t="shared" si="13"/>
        <v>0</v>
      </c>
      <c r="M127" s="97">
        <f t="shared" si="14"/>
        <v>0</v>
      </c>
      <c r="N127" s="98">
        <f t="shared" si="15"/>
        <v>0</v>
      </c>
      <c r="O127" s="97">
        <f t="shared" si="7"/>
        <v>1</v>
      </c>
      <c r="P127" s="97">
        <f t="shared" si="16"/>
        <v>2</v>
      </c>
      <c r="Q127" s="99">
        <f t="shared" si="8"/>
        <v>2</v>
      </c>
      <c r="R127" s="99">
        <f t="shared" si="17"/>
        <v>1</v>
      </c>
      <c r="S127" s="99">
        <f t="shared" si="18"/>
        <v>1</v>
      </c>
      <c r="T127" s="99">
        <f t="shared" si="19"/>
        <v>1</v>
      </c>
      <c r="U127" s="99">
        <f t="shared" si="20"/>
        <v>0</v>
      </c>
      <c r="V127" s="100">
        <f t="shared" si="21"/>
        <v>46000</v>
      </c>
      <c r="W127" s="99">
        <f t="shared" si="22"/>
        <v>0</v>
      </c>
      <c r="X127" s="81">
        <f t="shared" si="23"/>
        <v>0</v>
      </c>
      <c r="Y127" s="81">
        <f t="shared" si="24"/>
        <v>0</v>
      </c>
      <c r="Z127" s="81">
        <f t="shared" si="25"/>
        <v>3400</v>
      </c>
      <c r="AA127" s="81">
        <f t="shared" si="26"/>
        <v>35</v>
      </c>
      <c r="AB127" s="81">
        <f t="shared" si="27"/>
        <v>53</v>
      </c>
      <c r="AC127" s="81">
        <f t="shared" si="28"/>
        <v>53</v>
      </c>
      <c r="AD127" s="100">
        <f t="shared" si="29"/>
        <v>43754.716981132078</v>
      </c>
      <c r="AE127" s="101">
        <f t="shared" si="30"/>
        <v>0</v>
      </c>
      <c r="AF127" s="102">
        <f t="shared" si="31"/>
        <v>0</v>
      </c>
      <c r="AG127" s="102">
        <f t="shared" si="32"/>
        <v>0</v>
      </c>
      <c r="AH127" s="102">
        <f t="shared" si="33"/>
        <v>0</v>
      </c>
      <c r="AI127" s="6"/>
    </row>
    <row r="128" spans="8:35" ht="15" customHeight="1">
      <c r="H128" s="95">
        <v>73</v>
      </c>
      <c r="I128" s="95">
        <f t="shared" si="10"/>
        <v>294</v>
      </c>
      <c r="J128" s="96">
        <f t="shared" si="11"/>
        <v>45364</v>
      </c>
      <c r="K128" s="97">
        <f t="shared" si="12"/>
        <v>0</v>
      </c>
      <c r="L128" s="97">
        <f t="shared" si="13"/>
        <v>0</v>
      </c>
      <c r="M128" s="97">
        <f t="shared" si="14"/>
        <v>0</v>
      </c>
      <c r="N128" s="98">
        <f t="shared" si="15"/>
        <v>0</v>
      </c>
      <c r="O128" s="97">
        <f t="shared" si="7"/>
        <v>1</v>
      </c>
      <c r="P128" s="97">
        <f t="shared" si="16"/>
        <v>2</v>
      </c>
      <c r="Q128" s="99">
        <f t="shared" si="8"/>
        <v>2</v>
      </c>
      <c r="R128" s="99">
        <f t="shared" si="17"/>
        <v>1</v>
      </c>
      <c r="S128" s="99">
        <f t="shared" si="18"/>
        <v>1</v>
      </c>
      <c r="T128" s="99">
        <f t="shared" si="19"/>
        <v>1</v>
      </c>
      <c r="U128" s="99">
        <f t="shared" si="20"/>
        <v>0</v>
      </c>
      <c r="V128" s="100">
        <f t="shared" si="21"/>
        <v>46000</v>
      </c>
      <c r="W128" s="99">
        <f t="shared" si="22"/>
        <v>0</v>
      </c>
      <c r="X128" s="81">
        <f t="shared" si="23"/>
        <v>0</v>
      </c>
      <c r="Y128" s="81">
        <f t="shared" si="24"/>
        <v>0</v>
      </c>
      <c r="Z128" s="81">
        <f t="shared" si="25"/>
        <v>3400</v>
      </c>
      <c r="AA128" s="81">
        <f t="shared" si="26"/>
        <v>36</v>
      </c>
      <c r="AB128" s="81">
        <f t="shared" si="27"/>
        <v>53</v>
      </c>
      <c r="AC128" s="81">
        <f t="shared" si="28"/>
        <v>53</v>
      </c>
      <c r="AD128" s="100">
        <f t="shared" si="29"/>
        <v>43690.566037735851</v>
      </c>
      <c r="AE128" s="101">
        <f t="shared" si="30"/>
        <v>0</v>
      </c>
      <c r="AF128" s="102">
        <f t="shared" si="31"/>
        <v>0</v>
      </c>
      <c r="AG128" s="102">
        <f t="shared" si="32"/>
        <v>0</v>
      </c>
      <c r="AH128" s="102">
        <f t="shared" si="33"/>
        <v>0</v>
      </c>
      <c r="AI128" s="6"/>
    </row>
    <row r="129" spans="8:35" ht="15" customHeight="1">
      <c r="H129" s="95">
        <v>74</v>
      </c>
      <c r="I129" s="95">
        <f t="shared" si="10"/>
        <v>293</v>
      </c>
      <c r="J129" s="96">
        <f t="shared" si="11"/>
        <v>45365</v>
      </c>
      <c r="K129" s="97">
        <f t="shared" si="12"/>
        <v>0</v>
      </c>
      <c r="L129" s="97">
        <f t="shared" si="13"/>
        <v>0</v>
      </c>
      <c r="M129" s="97">
        <f t="shared" si="14"/>
        <v>0</v>
      </c>
      <c r="N129" s="98">
        <f t="shared" si="15"/>
        <v>0</v>
      </c>
      <c r="O129" s="97">
        <f t="shared" si="7"/>
        <v>1</v>
      </c>
      <c r="P129" s="97">
        <f t="shared" si="16"/>
        <v>2</v>
      </c>
      <c r="Q129" s="99">
        <f t="shared" si="8"/>
        <v>2</v>
      </c>
      <c r="R129" s="99">
        <f t="shared" si="17"/>
        <v>1</v>
      </c>
      <c r="S129" s="99">
        <f t="shared" si="18"/>
        <v>1</v>
      </c>
      <c r="T129" s="99">
        <f t="shared" si="19"/>
        <v>1</v>
      </c>
      <c r="U129" s="99">
        <f t="shared" si="20"/>
        <v>0</v>
      </c>
      <c r="V129" s="100">
        <f t="shared" si="21"/>
        <v>46000</v>
      </c>
      <c r="W129" s="99">
        <f t="shared" si="22"/>
        <v>0</v>
      </c>
      <c r="X129" s="81">
        <f t="shared" si="23"/>
        <v>0</v>
      </c>
      <c r="Y129" s="81">
        <f t="shared" si="24"/>
        <v>0</v>
      </c>
      <c r="Z129" s="81">
        <f t="shared" si="25"/>
        <v>3400</v>
      </c>
      <c r="AA129" s="81">
        <f t="shared" si="26"/>
        <v>37</v>
      </c>
      <c r="AB129" s="81">
        <f t="shared" si="27"/>
        <v>53</v>
      </c>
      <c r="AC129" s="81">
        <f t="shared" si="28"/>
        <v>53</v>
      </c>
      <c r="AD129" s="100">
        <f t="shared" si="29"/>
        <v>43626.415094339623</v>
      </c>
      <c r="AE129" s="101">
        <f t="shared" si="30"/>
        <v>0</v>
      </c>
      <c r="AF129" s="102">
        <f t="shared" si="31"/>
        <v>0</v>
      </c>
      <c r="AG129" s="102">
        <f t="shared" si="32"/>
        <v>0</v>
      </c>
      <c r="AH129" s="102">
        <f t="shared" si="33"/>
        <v>0</v>
      </c>
      <c r="AI129" s="6"/>
    </row>
    <row r="130" spans="8:35" ht="15" customHeight="1">
      <c r="H130" s="95">
        <v>75</v>
      </c>
      <c r="I130" s="95">
        <f t="shared" si="10"/>
        <v>292</v>
      </c>
      <c r="J130" s="96">
        <f t="shared" si="11"/>
        <v>45366</v>
      </c>
      <c r="K130" s="97">
        <f t="shared" si="12"/>
        <v>0</v>
      </c>
      <c r="L130" s="97">
        <f t="shared" si="13"/>
        <v>0</v>
      </c>
      <c r="M130" s="97">
        <f t="shared" si="14"/>
        <v>0</v>
      </c>
      <c r="N130" s="98">
        <f t="shared" si="15"/>
        <v>0</v>
      </c>
      <c r="O130" s="97">
        <f t="shared" si="7"/>
        <v>1</v>
      </c>
      <c r="P130" s="97">
        <f t="shared" si="16"/>
        <v>2</v>
      </c>
      <c r="Q130" s="99">
        <f t="shared" si="8"/>
        <v>2</v>
      </c>
      <c r="R130" s="99">
        <f t="shared" si="17"/>
        <v>1</v>
      </c>
      <c r="S130" s="99">
        <f t="shared" si="18"/>
        <v>1</v>
      </c>
      <c r="T130" s="99">
        <f t="shared" si="19"/>
        <v>1</v>
      </c>
      <c r="U130" s="99">
        <f t="shared" si="20"/>
        <v>0</v>
      </c>
      <c r="V130" s="100">
        <f t="shared" si="21"/>
        <v>46000</v>
      </c>
      <c r="W130" s="99">
        <f t="shared" si="22"/>
        <v>0</v>
      </c>
      <c r="X130" s="81">
        <f t="shared" si="23"/>
        <v>0</v>
      </c>
      <c r="Y130" s="81">
        <f t="shared" si="24"/>
        <v>0</v>
      </c>
      <c r="Z130" s="81">
        <f t="shared" si="25"/>
        <v>3400</v>
      </c>
      <c r="AA130" s="81">
        <f t="shared" si="26"/>
        <v>38</v>
      </c>
      <c r="AB130" s="81">
        <f t="shared" si="27"/>
        <v>53</v>
      </c>
      <c r="AC130" s="81">
        <f t="shared" si="28"/>
        <v>53</v>
      </c>
      <c r="AD130" s="100">
        <f t="shared" si="29"/>
        <v>43562.264150943396</v>
      </c>
      <c r="AE130" s="101">
        <f t="shared" si="30"/>
        <v>0</v>
      </c>
      <c r="AF130" s="102">
        <f t="shared" si="31"/>
        <v>0</v>
      </c>
      <c r="AG130" s="102">
        <f t="shared" si="32"/>
        <v>0</v>
      </c>
      <c r="AH130" s="102">
        <f t="shared" si="33"/>
        <v>0</v>
      </c>
      <c r="AI130" s="6"/>
    </row>
    <row r="131" spans="8:35" ht="15" customHeight="1">
      <c r="H131" s="95">
        <v>76</v>
      </c>
      <c r="I131" s="95">
        <f t="shared" si="10"/>
        <v>291</v>
      </c>
      <c r="J131" s="96">
        <f t="shared" si="11"/>
        <v>45367</v>
      </c>
      <c r="K131" s="97">
        <f t="shared" si="12"/>
        <v>0</v>
      </c>
      <c r="L131" s="97">
        <f t="shared" si="13"/>
        <v>0</v>
      </c>
      <c r="M131" s="97">
        <f t="shared" si="14"/>
        <v>0</v>
      </c>
      <c r="N131" s="98">
        <f t="shared" si="15"/>
        <v>0</v>
      </c>
      <c r="O131" s="97">
        <f t="shared" si="7"/>
        <v>1</v>
      </c>
      <c r="P131" s="97">
        <f t="shared" si="16"/>
        <v>2</v>
      </c>
      <c r="Q131" s="99">
        <f t="shared" si="8"/>
        <v>2</v>
      </c>
      <c r="R131" s="99">
        <f t="shared" si="17"/>
        <v>1</v>
      </c>
      <c r="S131" s="99">
        <f t="shared" si="18"/>
        <v>1</v>
      </c>
      <c r="T131" s="99">
        <f t="shared" si="19"/>
        <v>1</v>
      </c>
      <c r="U131" s="99">
        <f t="shared" si="20"/>
        <v>0</v>
      </c>
      <c r="V131" s="100">
        <f t="shared" si="21"/>
        <v>46000</v>
      </c>
      <c r="W131" s="99">
        <f t="shared" si="22"/>
        <v>0</v>
      </c>
      <c r="X131" s="81">
        <f t="shared" si="23"/>
        <v>0</v>
      </c>
      <c r="Y131" s="81">
        <f t="shared" si="24"/>
        <v>0</v>
      </c>
      <c r="Z131" s="81">
        <f t="shared" si="25"/>
        <v>3400</v>
      </c>
      <c r="AA131" s="81">
        <f t="shared" si="26"/>
        <v>39</v>
      </c>
      <c r="AB131" s="81">
        <f t="shared" si="27"/>
        <v>53</v>
      </c>
      <c r="AC131" s="81">
        <f t="shared" si="28"/>
        <v>53</v>
      </c>
      <c r="AD131" s="100">
        <f t="shared" si="29"/>
        <v>43498.113207547169</v>
      </c>
      <c r="AE131" s="101">
        <f t="shared" si="30"/>
        <v>0</v>
      </c>
      <c r="AF131" s="102">
        <f t="shared" si="31"/>
        <v>0</v>
      </c>
      <c r="AG131" s="102">
        <f t="shared" si="32"/>
        <v>0</v>
      </c>
      <c r="AH131" s="102">
        <f t="shared" si="33"/>
        <v>0</v>
      </c>
      <c r="AI131" s="6"/>
    </row>
    <row r="132" spans="8:35" ht="15" customHeight="1">
      <c r="H132" s="95">
        <v>77</v>
      </c>
      <c r="I132" s="95">
        <f t="shared" si="10"/>
        <v>290</v>
      </c>
      <c r="J132" s="96">
        <f t="shared" si="11"/>
        <v>45368</v>
      </c>
      <c r="K132" s="97">
        <f t="shared" si="12"/>
        <v>0</v>
      </c>
      <c r="L132" s="97">
        <f t="shared" si="13"/>
        <v>0</v>
      </c>
      <c r="M132" s="97">
        <f t="shared" si="14"/>
        <v>0</v>
      </c>
      <c r="N132" s="98">
        <f t="shared" si="15"/>
        <v>0</v>
      </c>
      <c r="O132" s="97">
        <f t="shared" si="7"/>
        <v>1</v>
      </c>
      <c r="P132" s="97">
        <f t="shared" si="16"/>
        <v>2</v>
      </c>
      <c r="Q132" s="99">
        <f t="shared" si="8"/>
        <v>2</v>
      </c>
      <c r="R132" s="99">
        <f t="shared" si="17"/>
        <v>1</v>
      </c>
      <c r="S132" s="99">
        <f t="shared" si="18"/>
        <v>1</v>
      </c>
      <c r="T132" s="99">
        <f t="shared" si="19"/>
        <v>1</v>
      </c>
      <c r="U132" s="99">
        <f t="shared" si="20"/>
        <v>0</v>
      </c>
      <c r="V132" s="100">
        <f t="shared" si="21"/>
        <v>46000</v>
      </c>
      <c r="W132" s="99">
        <f t="shared" si="22"/>
        <v>0</v>
      </c>
      <c r="X132" s="81">
        <f t="shared" si="23"/>
        <v>0</v>
      </c>
      <c r="Y132" s="81">
        <f t="shared" si="24"/>
        <v>0</v>
      </c>
      <c r="Z132" s="81">
        <f t="shared" si="25"/>
        <v>3400</v>
      </c>
      <c r="AA132" s="81">
        <f t="shared" si="26"/>
        <v>40</v>
      </c>
      <c r="AB132" s="81">
        <f t="shared" si="27"/>
        <v>53</v>
      </c>
      <c r="AC132" s="81">
        <f t="shared" si="28"/>
        <v>53</v>
      </c>
      <c r="AD132" s="100">
        <f t="shared" si="29"/>
        <v>43433.962264150941</v>
      </c>
      <c r="AE132" s="101">
        <f t="shared" si="30"/>
        <v>0</v>
      </c>
      <c r="AF132" s="102">
        <f t="shared" si="31"/>
        <v>0</v>
      </c>
      <c r="AG132" s="102">
        <f t="shared" si="32"/>
        <v>0</v>
      </c>
      <c r="AH132" s="102">
        <f t="shared" si="33"/>
        <v>0</v>
      </c>
      <c r="AI132" s="6"/>
    </row>
    <row r="133" spans="8:35" ht="15" customHeight="1">
      <c r="H133" s="95">
        <v>78</v>
      </c>
      <c r="I133" s="95">
        <f t="shared" si="10"/>
        <v>289</v>
      </c>
      <c r="J133" s="96">
        <f t="shared" si="11"/>
        <v>45369</v>
      </c>
      <c r="K133" s="97">
        <f t="shared" si="12"/>
        <v>0</v>
      </c>
      <c r="L133" s="97">
        <f t="shared" si="13"/>
        <v>0</v>
      </c>
      <c r="M133" s="97">
        <f t="shared" si="14"/>
        <v>0</v>
      </c>
      <c r="N133" s="98">
        <f t="shared" si="15"/>
        <v>0</v>
      </c>
      <c r="O133" s="97">
        <f t="shared" si="7"/>
        <v>1</v>
      </c>
      <c r="P133" s="97">
        <f t="shared" si="16"/>
        <v>2</v>
      </c>
      <c r="Q133" s="99">
        <f t="shared" si="8"/>
        <v>2</v>
      </c>
      <c r="R133" s="99">
        <f t="shared" si="17"/>
        <v>1</v>
      </c>
      <c r="S133" s="99">
        <f t="shared" si="18"/>
        <v>1</v>
      </c>
      <c r="T133" s="99">
        <f t="shared" si="19"/>
        <v>1</v>
      </c>
      <c r="U133" s="99">
        <f t="shared" si="20"/>
        <v>0</v>
      </c>
      <c r="V133" s="100">
        <f t="shared" si="21"/>
        <v>46000</v>
      </c>
      <c r="W133" s="99">
        <f t="shared" si="22"/>
        <v>0</v>
      </c>
      <c r="X133" s="81">
        <f t="shared" si="23"/>
        <v>0</v>
      </c>
      <c r="Y133" s="81">
        <f t="shared" si="24"/>
        <v>0</v>
      </c>
      <c r="Z133" s="81">
        <f t="shared" si="25"/>
        <v>3400</v>
      </c>
      <c r="AA133" s="81">
        <f t="shared" si="26"/>
        <v>41</v>
      </c>
      <c r="AB133" s="81">
        <f t="shared" si="27"/>
        <v>53</v>
      </c>
      <c r="AC133" s="81">
        <f t="shared" si="28"/>
        <v>53</v>
      </c>
      <c r="AD133" s="100">
        <f t="shared" si="29"/>
        <v>43369.811320754714</v>
      </c>
      <c r="AE133" s="101">
        <f t="shared" si="30"/>
        <v>0</v>
      </c>
      <c r="AF133" s="102">
        <f t="shared" si="31"/>
        <v>0</v>
      </c>
      <c r="AG133" s="102">
        <f t="shared" si="32"/>
        <v>0</v>
      </c>
      <c r="AH133" s="102">
        <f t="shared" si="33"/>
        <v>0</v>
      </c>
      <c r="AI133" s="6"/>
    </row>
    <row r="134" spans="8:35" ht="15" customHeight="1">
      <c r="H134" s="95">
        <v>79</v>
      </c>
      <c r="I134" s="95">
        <f t="shared" si="10"/>
        <v>288</v>
      </c>
      <c r="J134" s="96">
        <f t="shared" si="11"/>
        <v>45370</v>
      </c>
      <c r="K134" s="97">
        <f t="shared" si="12"/>
        <v>0</v>
      </c>
      <c r="L134" s="97">
        <f t="shared" si="13"/>
        <v>0</v>
      </c>
      <c r="M134" s="97">
        <f t="shared" si="14"/>
        <v>0</v>
      </c>
      <c r="N134" s="98">
        <f t="shared" si="15"/>
        <v>0</v>
      </c>
      <c r="O134" s="97">
        <f t="shared" si="7"/>
        <v>1</v>
      </c>
      <c r="P134" s="97">
        <f t="shared" si="16"/>
        <v>2</v>
      </c>
      <c r="Q134" s="99">
        <f t="shared" si="8"/>
        <v>2</v>
      </c>
      <c r="R134" s="99">
        <f t="shared" si="17"/>
        <v>1</v>
      </c>
      <c r="S134" s="99">
        <f t="shared" si="18"/>
        <v>1</v>
      </c>
      <c r="T134" s="99">
        <f t="shared" si="19"/>
        <v>1</v>
      </c>
      <c r="U134" s="99">
        <f t="shared" si="20"/>
        <v>0</v>
      </c>
      <c r="V134" s="100">
        <f t="shared" si="21"/>
        <v>46000</v>
      </c>
      <c r="W134" s="99">
        <f t="shared" si="22"/>
        <v>0</v>
      </c>
      <c r="X134" s="81">
        <f t="shared" si="23"/>
        <v>0</v>
      </c>
      <c r="Y134" s="81">
        <f t="shared" si="24"/>
        <v>0</v>
      </c>
      <c r="Z134" s="81">
        <f t="shared" si="25"/>
        <v>3400</v>
      </c>
      <c r="AA134" s="81">
        <f t="shared" si="26"/>
        <v>42</v>
      </c>
      <c r="AB134" s="81">
        <f t="shared" si="27"/>
        <v>53</v>
      </c>
      <c r="AC134" s="81">
        <f t="shared" si="28"/>
        <v>53</v>
      </c>
      <c r="AD134" s="100">
        <f t="shared" si="29"/>
        <v>43305.660377358494</v>
      </c>
      <c r="AE134" s="101">
        <f t="shared" si="30"/>
        <v>0</v>
      </c>
      <c r="AF134" s="102">
        <f t="shared" si="31"/>
        <v>0</v>
      </c>
      <c r="AG134" s="102">
        <f t="shared" si="32"/>
        <v>0</v>
      </c>
      <c r="AH134" s="102">
        <f t="shared" si="33"/>
        <v>0</v>
      </c>
      <c r="AI134" s="6"/>
    </row>
    <row r="135" spans="8:35" ht="15" customHeight="1">
      <c r="H135" s="95">
        <v>80</v>
      </c>
      <c r="I135" s="95">
        <f t="shared" si="10"/>
        <v>287</v>
      </c>
      <c r="J135" s="96">
        <f t="shared" si="11"/>
        <v>45371</v>
      </c>
      <c r="K135" s="97">
        <f t="shared" si="12"/>
        <v>0</v>
      </c>
      <c r="L135" s="97">
        <f t="shared" si="13"/>
        <v>0</v>
      </c>
      <c r="M135" s="97">
        <f t="shared" si="14"/>
        <v>0</v>
      </c>
      <c r="N135" s="98">
        <f t="shared" si="15"/>
        <v>0</v>
      </c>
      <c r="O135" s="97">
        <f t="shared" si="7"/>
        <v>1</v>
      </c>
      <c r="P135" s="97">
        <f t="shared" si="16"/>
        <v>2</v>
      </c>
      <c r="Q135" s="99">
        <f t="shared" si="8"/>
        <v>2</v>
      </c>
      <c r="R135" s="99">
        <f t="shared" si="17"/>
        <v>1</v>
      </c>
      <c r="S135" s="99">
        <f t="shared" si="18"/>
        <v>1</v>
      </c>
      <c r="T135" s="99">
        <f t="shared" si="19"/>
        <v>1</v>
      </c>
      <c r="U135" s="99">
        <f t="shared" si="20"/>
        <v>0</v>
      </c>
      <c r="V135" s="100">
        <f t="shared" si="21"/>
        <v>46000</v>
      </c>
      <c r="W135" s="99">
        <f t="shared" si="22"/>
        <v>0</v>
      </c>
      <c r="X135" s="81">
        <f t="shared" si="23"/>
        <v>0</v>
      </c>
      <c r="Y135" s="81">
        <f t="shared" si="24"/>
        <v>0</v>
      </c>
      <c r="Z135" s="81">
        <f t="shared" si="25"/>
        <v>3400</v>
      </c>
      <c r="AA135" s="81">
        <f t="shared" si="26"/>
        <v>43</v>
      </c>
      <c r="AB135" s="81">
        <f t="shared" si="27"/>
        <v>53</v>
      </c>
      <c r="AC135" s="81">
        <f t="shared" si="28"/>
        <v>53</v>
      </c>
      <c r="AD135" s="100">
        <f t="shared" si="29"/>
        <v>43241.509433962266</v>
      </c>
      <c r="AE135" s="101">
        <f t="shared" si="30"/>
        <v>0</v>
      </c>
      <c r="AF135" s="102">
        <f t="shared" si="31"/>
        <v>0</v>
      </c>
      <c r="AG135" s="102">
        <f t="shared" si="32"/>
        <v>0</v>
      </c>
      <c r="AH135" s="102">
        <f t="shared" si="33"/>
        <v>0</v>
      </c>
      <c r="AI135" s="6"/>
    </row>
    <row r="136" spans="8:35" ht="15" customHeight="1">
      <c r="H136" s="95">
        <v>81</v>
      </c>
      <c r="I136" s="95">
        <f t="shared" si="10"/>
        <v>286</v>
      </c>
      <c r="J136" s="96">
        <f t="shared" si="11"/>
        <v>45372</v>
      </c>
      <c r="K136" s="97">
        <f t="shared" si="12"/>
        <v>0</v>
      </c>
      <c r="L136" s="97">
        <f t="shared" si="13"/>
        <v>0</v>
      </c>
      <c r="M136" s="97">
        <f t="shared" si="14"/>
        <v>0</v>
      </c>
      <c r="N136" s="98">
        <f t="shared" si="15"/>
        <v>0</v>
      </c>
      <c r="O136" s="97">
        <f t="shared" si="7"/>
        <v>1</v>
      </c>
      <c r="P136" s="97">
        <f t="shared" si="16"/>
        <v>2</v>
      </c>
      <c r="Q136" s="99">
        <f t="shared" si="8"/>
        <v>2</v>
      </c>
      <c r="R136" s="99">
        <f t="shared" si="17"/>
        <v>1</v>
      </c>
      <c r="S136" s="99">
        <f t="shared" si="18"/>
        <v>1</v>
      </c>
      <c r="T136" s="99">
        <f t="shared" si="19"/>
        <v>1</v>
      </c>
      <c r="U136" s="99">
        <f t="shared" si="20"/>
        <v>0</v>
      </c>
      <c r="V136" s="100">
        <f t="shared" si="21"/>
        <v>46000</v>
      </c>
      <c r="W136" s="99">
        <f t="shared" si="22"/>
        <v>0</v>
      </c>
      <c r="X136" s="81">
        <f t="shared" si="23"/>
        <v>0</v>
      </c>
      <c r="Y136" s="81">
        <f t="shared" si="24"/>
        <v>0</v>
      </c>
      <c r="Z136" s="81">
        <f t="shared" si="25"/>
        <v>3400</v>
      </c>
      <c r="AA136" s="81">
        <f t="shared" si="26"/>
        <v>44</v>
      </c>
      <c r="AB136" s="81">
        <f t="shared" si="27"/>
        <v>53</v>
      </c>
      <c r="AC136" s="81">
        <f t="shared" si="28"/>
        <v>53</v>
      </c>
      <c r="AD136" s="100">
        <f t="shared" si="29"/>
        <v>43177.358490566039</v>
      </c>
      <c r="AE136" s="101">
        <f t="shared" si="30"/>
        <v>0</v>
      </c>
      <c r="AF136" s="102">
        <f t="shared" si="31"/>
        <v>0</v>
      </c>
      <c r="AG136" s="102">
        <f t="shared" si="32"/>
        <v>0</v>
      </c>
      <c r="AH136" s="102">
        <f t="shared" si="33"/>
        <v>0</v>
      </c>
      <c r="AI136" s="6"/>
    </row>
    <row r="137" spans="8:35" ht="15" customHeight="1">
      <c r="H137" s="95">
        <v>82</v>
      </c>
      <c r="I137" s="95">
        <f t="shared" si="10"/>
        <v>285</v>
      </c>
      <c r="J137" s="96">
        <f t="shared" si="11"/>
        <v>45373</v>
      </c>
      <c r="K137" s="97">
        <f t="shared" si="12"/>
        <v>0</v>
      </c>
      <c r="L137" s="97">
        <f t="shared" si="13"/>
        <v>0</v>
      </c>
      <c r="M137" s="97">
        <f t="shared" si="14"/>
        <v>0</v>
      </c>
      <c r="N137" s="98">
        <f t="shared" si="15"/>
        <v>0</v>
      </c>
      <c r="O137" s="97">
        <f t="shared" si="7"/>
        <v>1</v>
      </c>
      <c r="P137" s="97">
        <f t="shared" si="16"/>
        <v>2</v>
      </c>
      <c r="Q137" s="99">
        <f t="shared" si="8"/>
        <v>2</v>
      </c>
      <c r="R137" s="99">
        <f t="shared" si="17"/>
        <v>1</v>
      </c>
      <c r="S137" s="99">
        <f t="shared" si="18"/>
        <v>1</v>
      </c>
      <c r="T137" s="99">
        <f t="shared" si="19"/>
        <v>1</v>
      </c>
      <c r="U137" s="99">
        <f t="shared" si="20"/>
        <v>0</v>
      </c>
      <c r="V137" s="100">
        <f t="shared" si="21"/>
        <v>46000</v>
      </c>
      <c r="W137" s="99">
        <f t="shared" si="22"/>
        <v>0</v>
      </c>
      <c r="X137" s="81">
        <f t="shared" si="23"/>
        <v>0</v>
      </c>
      <c r="Y137" s="81">
        <f t="shared" si="24"/>
        <v>0</v>
      </c>
      <c r="Z137" s="81">
        <f t="shared" si="25"/>
        <v>3400</v>
      </c>
      <c r="AA137" s="81">
        <f t="shared" si="26"/>
        <v>45</v>
      </c>
      <c r="AB137" s="81">
        <f t="shared" si="27"/>
        <v>53</v>
      </c>
      <c r="AC137" s="81">
        <f t="shared" si="28"/>
        <v>53</v>
      </c>
      <c r="AD137" s="100">
        <f t="shared" si="29"/>
        <v>43113.207547169812</v>
      </c>
      <c r="AE137" s="101">
        <f t="shared" si="30"/>
        <v>0</v>
      </c>
      <c r="AF137" s="102">
        <f t="shared" si="31"/>
        <v>0</v>
      </c>
      <c r="AG137" s="102">
        <f t="shared" si="32"/>
        <v>0</v>
      </c>
      <c r="AH137" s="102">
        <f t="shared" si="33"/>
        <v>0</v>
      </c>
      <c r="AI137" s="6"/>
    </row>
    <row r="138" spans="8:35" ht="15" customHeight="1">
      <c r="H138" s="95">
        <v>83</v>
      </c>
      <c r="I138" s="95">
        <f t="shared" si="10"/>
        <v>284</v>
      </c>
      <c r="J138" s="96">
        <f t="shared" si="11"/>
        <v>45374</v>
      </c>
      <c r="K138" s="97">
        <f t="shared" si="12"/>
        <v>0</v>
      </c>
      <c r="L138" s="97">
        <f t="shared" si="13"/>
        <v>20000</v>
      </c>
      <c r="M138" s="97">
        <f t="shared" si="14"/>
        <v>0</v>
      </c>
      <c r="N138" s="98">
        <f t="shared" si="15"/>
        <v>0</v>
      </c>
      <c r="O138" s="97">
        <f t="shared" si="7"/>
        <v>1</v>
      </c>
      <c r="P138" s="97">
        <f t="shared" si="16"/>
        <v>2</v>
      </c>
      <c r="Q138" s="99">
        <f t="shared" si="8"/>
        <v>2</v>
      </c>
      <c r="R138" s="99">
        <f t="shared" si="17"/>
        <v>1</v>
      </c>
      <c r="S138" s="99">
        <f t="shared" si="18"/>
        <v>1</v>
      </c>
      <c r="T138" s="99">
        <f t="shared" si="19"/>
        <v>1</v>
      </c>
      <c r="U138" s="99">
        <f t="shared" si="20"/>
        <v>0</v>
      </c>
      <c r="V138" s="100">
        <f t="shared" si="21"/>
        <v>46000</v>
      </c>
      <c r="W138" s="99">
        <f t="shared" si="22"/>
        <v>0</v>
      </c>
      <c r="X138" s="81">
        <f t="shared" si="23"/>
        <v>20000</v>
      </c>
      <c r="Y138" s="81">
        <f t="shared" si="24"/>
        <v>0</v>
      </c>
      <c r="Z138" s="81">
        <f t="shared" si="25"/>
        <v>3400</v>
      </c>
      <c r="AA138" s="81">
        <f t="shared" si="26"/>
        <v>46</v>
      </c>
      <c r="AB138" s="81">
        <f t="shared" si="27"/>
        <v>53</v>
      </c>
      <c r="AC138" s="81">
        <f t="shared" si="28"/>
        <v>53</v>
      </c>
      <c r="AD138" s="100">
        <f t="shared" si="29"/>
        <v>23049.056603773584</v>
      </c>
      <c r="AE138" s="101">
        <f t="shared" si="30"/>
        <v>0</v>
      </c>
      <c r="AF138" s="102">
        <f t="shared" si="31"/>
        <v>2.5</v>
      </c>
      <c r="AG138" s="102">
        <f t="shared" si="32"/>
        <v>0</v>
      </c>
      <c r="AH138" s="102">
        <f t="shared" si="33"/>
        <v>50000</v>
      </c>
      <c r="AI138" s="6"/>
    </row>
    <row r="139" spans="8:35" ht="15" customHeight="1">
      <c r="H139" s="95">
        <v>84</v>
      </c>
      <c r="I139" s="95">
        <f t="shared" si="10"/>
        <v>283</v>
      </c>
      <c r="J139" s="96">
        <f t="shared" si="11"/>
        <v>45375</v>
      </c>
      <c r="K139" s="97">
        <f t="shared" si="12"/>
        <v>0</v>
      </c>
      <c r="L139" s="97">
        <f t="shared" si="13"/>
        <v>0</v>
      </c>
      <c r="M139" s="97">
        <f t="shared" si="14"/>
        <v>0</v>
      </c>
      <c r="N139" s="98">
        <f t="shared" si="15"/>
        <v>0</v>
      </c>
      <c r="O139" s="97">
        <f t="shared" si="7"/>
        <v>1</v>
      </c>
      <c r="P139" s="97">
        <f t="shared" si="16"/>
        <v>2</v>
      </c>
      <c r="Q139" s="99">
        <f t="shared" si="8"/>
        <v>2</v>
      </c>
      <c r="R139" s="99">
        <f t="shared" si="17"/>
        <v>1</v>
      </c>
      <c r="S139" s="99">
        <f t="shared" si="18"/>
        <v>1</v>
      </c>
      <c r="T139" s="99">
        <f t="shared" si="19"/>
        <v>1</v>
      </c>
      <c r="U139" s="99">
        <f t="shared" si="20"/>
        <v>0</v>
      </c>
      <c r="V139" s="100">
        <f t="shared" si="21"/>
        <v>46000</v>
      </c>
      <c r="W139" s="99">
        <f t="shared" si="22"/>
        <v>0</v>
      </c>
      <c r="X139" s="81">
        <f t="shared" si="23"/>
        <v>20000</v>
      </c>
      <c r="Y139" s="81">
        <f t="shared" si="24"/>
        <v>0</v>
      </c>
      <c r="Z139" s="81">
        <f t="shared" si="25"/>
        <v>3400</v>
      </c>
      <c r="AA139" s="81">
        <f t="shared" si="26"/>
        <v>47</v>
      </c>
      <c r="AB139" s="81">
        <f t="shared" si="27"/>
        <v>53</v>
      </c>
      <c r="AC139" s="81">
        <f t="shared" si="28"/>
        <v>53</v>
      </c>
      <c r="AD139" s="100">
        <f t="shared" si="29"/>
        <v>22984.905660377357</v>
      </c>
      <c r="AE139" s="101">
        <f t="shared" si="30"/>
        <v>0</v>
      </c>
      <c r="AF139" s="102">
        <f t="shared" si="31"/>
        <v>0</v>
      </c>
      <c r="AG139" s="102">
        <f t="shared" si="32"/>
        <v>0</v>
      </c>
      <c r="AH139" s="102">
        <f t="shared" si="33"/>
        <v>0</v>
      </c>
      <c r="AI139" s="6"/>
    </row>
    <row r="140" spans="8:35" ht="15" customHeight="1">
      <c r="H140" s="95">
        <v>85</v>
      </c>
      <c r="I140" s="95">
        <f t="shared" si="10"/>
        <v>282</v>
      </c>
      <c r="J140" s="96">
        <f t="shared" si="11"/>
        <v>45376</v>
      </c>
      <c r="K140" s="97">
        <f t="shared" si="12"/>
        <v>0</v>
      </c>
      <c r="L140" s="97">
        <f t="shared" si="13"/>
        <v>0</v>
      </c>
      <c r="M140" s="97">
        <f t="shared" si="14"/>
        <v>0</v>
      </c>
      <c r="N140" s="98">
        <f t="shared" si="15"/>
        <v>0</v>
      </c>
      <c r="O140" s="97">
        <f t="shared" si="7"/>
        <v>1</v>
      </c>
      <c r="P140" s="97">
        <f t="shared" si="16"/>
        <v>2</v>
      </c>
      <c r="Q140" s="99">
        <f t="shared" si="8"/>
        <v>2</v>
      </c>
      <c r="R140" s="99">
        <f t="shared" si="17"/>
        <v>1</v>
      </c>
      <c r="S140" s="99">
        <f t="shared" si="18"/>
        <v>1</v>
      </c>
      <c r="T140" s="99">
        <f t="shared" si="19"/>
        <v>1</v>
      </c>
      <c r="U140" s="99">
        <f t="shared" si="20"/>
        <v>0</v>
      </c>
      <c r="V140" s="100">
        <f t="shared" si="21"/>
        <v>46000</v>
      </c>
      <c r="W140" s="99">
        <f t="shared" si="22"/>
        <v>0</v>
      </c>
      <c r="X140" s="81">
        <f t="shared" si="23"/>
        <v>20000</v>
      </c>
      <c r="Y140" s="81">
        <f t="shared" si="24"/>
        <v>0</v>
      </c>
      <c r="Z140" s="81">
        <f t="shared" si="25"/>
        <v>3400</v>
      </c>
      <c r="AA140" s="81">
        <f t="shared" si="26"/>
        <v>48</v>
      </c>
      <c r="AB140" s="81">
        <f t="shared" si="27"/>
        <v>53</v>
      </c>
      <c r="AC140" s="81">
        <f t="shared" si="28"/>
        <v>53</v>
      </c>
      <c r="AD140" s="100">
        <f t="shared" si="29"/>
        <v>22920.754716981133</v>
      </c>
      <c r="AE140" s="101">
        <f t="shared" si="30"/>
        <v>0</v>
      </c>
      <c r="AF140" s="102">
        <f t="shared" si="31"/>
        <v>0</v>
      </c>
      <c r="AG140" s="102">
        <f t="shared" si="32"/>
        <v>0</v>
      </c>
      <c r="AH140" s="102">
        <f t="shared" si="33"/>
        <v>0</v>
      </c>
      <c r="AI140" s="6"/>
    </row>
    <row r="141" spans="8:35" ht="15" customHeight="1">
      <c r="H141" s="95">
        <v>86</v>
      </c>
      <c r="I141" s="95">
        <f t="shared" si="10"/>
        <v>281</v>
      </c>
      <c r="J141" s="96">
        <f t="shared" si="11"/>
        <v>45377</v>
      </c>
      <c r="K141" s="97">
        <f t="shared" si="12"/>
        <v>0</v>
      </c>
      <c r="L141" s="97">
        <f t="shared" si="13"/>
        <v>0</v>
      </c>
      <c r="M141" s="97">
        <f t="shared" si="14"/>
        <v>0</v>
      </c>
      <c r="N141" s="98">
        <f t="shared" si="15"/>
        <v>0</v>
      </c>
      <c r="O141" s="97">
        <f t="shared" si="7"/>
        <v>1</v>
      </c>
      <c r="P141" s="97">
        <f t="shared" si="16"/>
        <v>2</v>
      </c>
      <c r="Q141" s="99">
        <f t="shared" si="8"/>
        <v>2</v>
      </c>
      <c r="R141" s="99">
        <f t="shared" si="17"/>
        <v>1</v>
      </c>
      <c r="S141" s="99">
        <f t="shared" si="18"/>
        <v>1</v>
      </c>
      <c r="T141" s="99">
        <f t="shared" si="19"/>
        <v>1</v>
      </c>
      <c r="U141" s="99">
        <f t="shared" si="20"/>
        <v>0</v>
      </c>
      <c r="V141" s="100">
        <f t="shared" si="21"/>
        <v>46000</v>
      </c>
      <c r="W141" s="99">
        <f t="shared" si="22"/>
        <v>0</v>
      </c>
      <c r="X141" s="81">
        <f t="shared" si="23"/>
        <v>20000</v>
      </c>
      <c r="Y141" s="81">
        <f t="shared" si="24"/>
        <v>0</v>
      </c>
      <c r="Z141" s="81">
        <f t="shared" si="25"/>
        <v>3400</v>
      </c>
      <c r="AA141" s="81">
        <f t="shared" si="26"/>
        <v>49</v>
      </c>
      <c r="AB141" s="81">
        <f t="shared" si="27"/>
        <v>53</v>
      </c>
      <c r="AC141" s="81">
        <f t="shared" si="28"/>
        <v>53</v>
      </c>
      <c r="AD141" s="100">
        <f t="shared" si="29"/>
        <v>22856.603773584906</v>
      </c>
      <c r="AE141" s="101">
        <f t="shared" si="30"/>
        <v>0</v>
      </c>
      <c r="AF141" s="102">
        <f t="shared" si="31"/>
        <v>0</v>
      </c>
      <c r="AG141" s="102">
        <f t="shared" si="32"/>
        <v>0</v>
      </c>
      <c r="AH141" s="102">
        <f t="shared" si="33"/>
        <v>0</v>
      </c>
      <c r="AI141" s="6"/>
    </row>
    <row r="142" spans="8:35" ht="15" customHeight="1">
      <c r="H142" s="95">
        <v>87</v>
      </c>
      <c r="I142" s="95">
        <f t="shared" si="10"/>
        <v>280</v>
      </c>
      <c r="J142" s="96">
        <f t="shared" si="11"/>
        <v>45378</v>
      </c>
      <c r="K142" s="97">
        <f t="shared" si="12"/>
        <v>0</v>
      </c>
      <c r="L142" s="97">
        <f t="shared" si="13"/>
        <v>0</v>
      </c>
      <c r="M142" s="97">
        <f t="shared" si="14"/>
        <v>0</v>
      </c>
      <c r="N142" s="98">
        <f t="shared" si="15"/>
        <v>0</v>
      </c>
      <c r="O142" s="97">
        <f t="shared" si="7"/>
        <v>1</v>
      </c>
      <c r="P142" s="97">
        <f t="shared" si="16"/>
        <v>2</v>
      </c>
      <c r="Q142" s="99">
        <f t="shared" si="8"/>
        <v>2</v>
      </c>
      <c r="R142" s="99">
        <f t="shared" si="17"/>
        <v>1</v>
      </c>
      <c r="S142" s="99">
        <f t="shared" si="18"/>
        <v>1</v>
      </c>
      <c r="T142" s="99">
        <f t="shared" si="19"/>
        <v>1</v>
      </c>
      <c r="U142" s="99">
        <f t="shared" si="20"/>
        <v>0</v>
      </c>
      <c r="V142" s="100">
        <f t="shared" si="21"/>
        <v>46000</v>
      </c>
      <c r="W142" s="99">
        <f t="shared" si="22"/>
        <v>0</v>
      </c>
      <c r="X142" s="81">
        <f t="shared" si="23"/>
        <v>20000</v>
      </c>
      <c r="Y142" s="81">
        <f t="shared" si="24"/>
        <v>0</v>
      </c>
      <c r="Z142" s="81">
        <f t="shared" si="25"/>
        <v>3400</v>
      </c>
      <c r="AA142" s="81">
        <f t="shared" si="26"/>
        <v>50</v>
      </c>
      <c r="AB142" s="81">
        <f t="shared" si="27"/>
        <v>53</v>
      </c>
      <c r="AC142" s="81">
        <f t="shared" si="28"/>
        <v>53</v>
      </c>
      <c r="AD142" s="100">
        <f t="shared" si="29"/>
        <v>22792.452830188678</v>
      </c>
      <c r="AE142" s="101">
        <f t="shared" si="30"/>
        <v>0</v>
      </c>
      <c r="AF142" s="102">
        <f t="shared" si="31"/>
        <v>0</v>
      </c>
      <c r="AG142" s="102">
        <f t="shared" si="32"/>
        <v>0</v>
      </c>
      <c r="AH142" s="102">
        <f t="shared" si="33"/>
        <v>0</v>
      </c>
      <c r="AI142" s="6"/>
    </row>
    <row r="143" spans="8:35" ht="15" customHeight="1">
      <c r="H143" s="95">
        <v>88</v>
      </c>
      <c r="I143" s="95">
        <f t="shared" si="10"/>
        <v>279</v>
      </c>
      <c r="J143" s="96">
        <f t="shared" si="11"/>
        <v>45379</v>
      </c>
      <c r="K143" s="97">
        <f t="shared" si="12"/>
        <v>0</v>
      </c>
      <c r="L143" s="97">
        <f t="shared" si="13"/>
        <v>0</v>
      </c>
      <c r="M143" s="97">
        <f t="shared" si="14"/>
        <v>0</v>
      </c>
      <c r="N143" s="98">
        <f t="shared" si="15"/>
        <v>0</v>
      </c>
      <c r="O143" s="97">
        <f t="shared" si="7"/>
        <v>1</v>
      </c>
      <c r="P143" s="97">
        <f t="shared" si="16"/>
        <v>2</v>
      </c>
      <c r="Q143" s="99">
        <f t="shared" si="8"/>
        <v>2</v>
      </c>
      <c r="R143" s="99">
        <f t="shared" si="17"/>
        <v>1</v>
      </c>
      <c r="S143" s="99">
        <f t="shared" si="18"/>
        <v>1</v>
      </c>
      <c r="T143" s="99">
        <f t="shared" si="19"/>
        <v>1</v>
      </c>
      <c r="U143" s="99">
        <f t="shared" si="20"/>
        <v>0</v>
      </c>
      <c r="V143" s="100">
        <f t="shared" si="21"/>
        <v>46000</v>
      </c>
      <c r="W143" s="99">
        <f t="shared" si="22"/>
        <v>0</v>
      </c>
      <c r="X143" s="81">
        <f t="shared" si="23"/>
        <v>20000</v>
      </c>
      <c r="Y143" s="81">
        <f t="shared" si="24"/>
        <v>0</v>
      </c>
      <c r="Z143" s="81">
        <f t="shared" si="25"/>
        <v>3400</v>
      </c>
      <c r="AA143" s="81">
        <f t="shared" si="26"/>
        <v>51</v>
      </c>
      <c r="AB143" s="81">
        <f t="shared" si="27"/>
        <v>53</v>
      </c>
      <c r="AC143" s="81">
        <f t="shared" si="28"/>
        <v>53</v>
      </c>
      <c r="AD143" s="100">
        <f t="shared" si="29"/>
        <v>22728.301886792455</v>
      </c>
      <c r="AE143" s="101">
        <f t="shared" si="30"/>
        <v>0</v>
      </c>
      <c r="AF143" s="102">
        <f t="shared" si="31"/>
        <v>0</v>
      </c>
      <c r="AG143" s="102">
        <f t="shared" si="32"/>
        <v>0</v>
      </c>
      <c r="AH143" s="102">
        <f t="shared" si="33"/>
        <v>0</v>
      </c>
      <c r="AI143" s="6"/>
    </row>
    <row r="144" spans="8:35" ht="15" customHeight="1">
      <c r="H144" s="95">
        <v>89</v>
      </c>
      <c r="I144" s="95">
        <f t="shared" si="10"/>
        <v>278</v>
      </c>
      <c r="J144" s="96">
        <f t="shared" si="11"/>
        <v>45380</v>
      </c>
      <c r="K144" s="97">
        <f t="shared" si="12"/>
        <v>0</v>
      </c>
      <c r="L144" s="97">
        <f t="shared" si="13"/>
        <v>0</v>
      </c>
      <c r="M144" s="97">
        <f t="shared" si="14"/>
        <v>0</v>
      </c>
      <c r="N144" s="98">
        <f t="shared" si="15"/>
        <v>0</v>
      </c>
      <c r="O144" s="97">
        <f t="shared" si="7"/>
        <v>1</v>
      </c>
      <c r="P144" s="97">
        <f t="shared" si="16"/>
        <v>2</v>
      </c>
      <c r="Q144" s="99">
        <f t="shared" si="8"/>
        <v>2</v>
      </c>
      <c r="R144" s="99">
        <f t="shared" si="17"/>
        <v>1</v>
      </c>
      <c r="S144" s="99">
        <f t="shared" si="18"/>
        <v>1</v>
      </c>
      <c r="T144" s="99">
        <f t="shared" si="19"/>
        <v>1</v>
      </c>
      <c r="U144" s="99">
        <f t="shared" si="20"/>
        <v>0</v>
      </c>
      <c r="V144" s="100">
        <f t="shared" si="21"/>
        <v>46000</v>
      </c>
      <c r="W144" s="99">
        <f t="shared" si="22"/>
        <v>0</v>
      </c>
      <c r="X144" s="81">
        <f t="shared" si="23"/>
        <v>20000</v>
      </c>
      <c r="Y144" s="81">
        <f t="shared" si="24"/>
        <v>0</v>
      </c>
      <c r="Z144" s="81">
        <f t="shared" si="25"/>
        <v>3400</v>
      </c>
      <c r="AA144" s="81">
        <f t="shared" si="26"/>
        <v>52</v>
      </c>
      <c r="AB144" s="81">
        <f t="shared" si="27"/>
        <v>53</v>
      </c>
      <c r="AC144" s="81">
        <f t="shared" si="28"/>
        <v>53</v>
      </c>
      <c r="AD144" s="100">
        <f t="shared" si="29"/>
        <v>22664.150943396227</v>
      </c>
      <c r="AE144" s="101">
        <f t="shared" si="30"/>
        <v>0</v>
      </c>
      <c r="AF144" s="102">
        <f t="shared" si="31"/>
        <v>0</v>
      </c>
      <c r="AG144" s="102">
        <f t="shared" si="32"/>
        <v>0</v>
      </c>
      <c r="AH144" s="102">
        <f t="shared" si="33"/>
        <v>0</v>
      </c>
      <c r="AI144" s="6"/>
    </row>
    <row r="145" spans="8:35" ht="15" customHeight="1">
      <c r="H145" s="95">
        <v>90</v>
      </c>
      <c r="I145" s="95">
        <f t="shared" si="10"/>
        <v>277</v>
      </c>
      <c r="J145" s="96">
        <f t="shared" si="11"/>
        <v>45381</v>
      </c>
      <c r="K145" s="97">
        <f t="shared" si="12"/>
        <v>0</v>
      </c>
      <c r="L145" s="97">
        <f t="shared" si="13"/>
        <v>22600</v>
      </c>
      <c r="M145" s="97">
        <f t="shared" si="14"/>
        <v>1</v>
      </c>
      <c r="N145" s="98">
        <f t="shared" si="15"/>
        <v>0</v>
      </c>
      <c r="O145" s="97">
        <f t="shared" si="7"/>
        <v>1</v>
      </c>
      <c r="P145" s="97">
        <f t="shared" si="16"/>
        <v>2</v>
      </c>
      <c r="Q145" s="99">
        <f t="shared" si="8"/>
        <v>2</v>
      </c>
      <c r="R145" s="99">
        <f t="shared" si="17"/>
        <v>1</v>
      </c>
      <c r="S145" s="99">
        <f t="shared" si="18"/>
        <v>1</v>
      </c>
      <c r="T145" s="99">
        <f t="shared" si="19"/>
        <v>1</v>
      </c>
      <c r="U145" s="99">
        <f t="shared" si="20"/>
        <v>1</v>
      </c>
      <c r="V145" s="100">
        <f t="shared" si="21"/>
        <v>46000</v>
      </c>
      <c r="W145" s="99">
        <f t="shared" si="22"/>
        <v>1</v>
      </c>
      <c r="X145" s="81">
        <f t="shared" si="23"/>
        <v>42600</v>
      </c>
      <c r="Y145" s="81">
        <f t="shared" si="24"/>
        <v>3400</v>
      </c>
      <c r="Z145" s="81">
        <f t="shared" si="25"/>
        <v>3400</v>
      </c>
      <c r="AA145" s="81">
        <f t="shared" si="26"/>
        <v>53</v>
      </c>
      <c r="AB145" s="81">
        <f t="shared" si="27"/>
        <v>53</v>
      </c>
      <c r="AC145" s="81">
        <f t="shared" si="28"/>
        <v>53</v>
      </c>
      <c r="AD145" s="100">
        <f t="shared" si="29"/>
        <v>4.5474735088646412E-13</v>
      </c>
      <c r="AE145" s="101">
        <f t="shared" si="30"/>
        <v>0</v>
      </c>
      <c r="AF145" s="102">
        <f t="shared" si="31"/>
        <v>3.2</v>
      </c>
      <c r="AG145" s="102">
        <f t="shared" si="32"/>
        <v>0</v>
      </c>
      <c r="AH145" s="102">
        <f t="shared" si="33"/>
        <v>72320</v>
      </c>
      <c r="AI145" s="6"/>
    </row>
    <row r="146" spans="8:35" ht="15" customHeight="1">
      <c r="H146" s="95">
        <v>91</v>
      </c>
      <c r="I146" s="95">
        <f t="shared" si="10"/>
        <v>276</v>
      </c>
      <c r="J146" s="96">
        <f t="shared" si="11"/>
        <v>45382</v>
      </c>
      <c r="K146" s="97">
        <f t="shared" si="12"/>
        <v>0</v>
      </c>
      <c r="L146" s="97">
        <f t="shared" si="13"/>
        <v>0</v>
      </c>
      <c r="M146" s="97">
        <f t="shared" si="14"/>
        <v>0</v>
      </c>
      <c r="N146" s="98">
        <f t="shared" si="15"/>
        <v>1</v>
      </c>
      <c r="O146" s="97">
        <f t="shared" si="7"/>
        <v>0</v>
      </c>
      <c r="P146" s="97">
        <f t="shared" si="16"/>
        <v>3</v>
      </c>
      <c r="Q146" s="99">
        <f t="shared" si="8"/>
        <v>0</v>
      </c>
      <c r="R146" s="99">
        <f t="shared" si="17"/>
        <v>2</v>
      </c>
      <c r="S146" s="99">
        <f t="shared" si="18"/>
        <v>2</v>
      </c>
      <c r="T146" s="99">
        <f t="shared" si="19"/>
        <v>0</v>
      </c>
      <c r="U146" s="99">
        <f t="shared" si="20"/>
        <v>0</v>
      </c>
      <c r="V146" s="100">
        <f t="shared" si="21"/>
        <v>0</v>
      </c>
      <c r="W146" s="99">
        <f t="shared" si="22"/>
        <v>0</v>
      </c>
      <c r="X146" s="81">
        <f t="shared" si="23"/>
        <v>0</v>
      </c>
      <c r="Y146" s="81">
        <f t="shared" si="24"/>
        <v>0</v>
      </c>
      <c r="Z146" s="81">
        <f t="shared" si="25"/>
        <v>0</v>
      </c>
      <c r="AA146" s="81">
        <f t="shared" si="26"/>
        <v>0</v>
      </c>
      <c r="AB146" s="81">
        <f t="shared" si="27"/>
        <v>0</v>
      </c>
      <c r="AC146" s="81" t="str">
        <f t="shared" si="28"/>
        <v/>
      </c>
      <c r="AD146" s="100">
        <f t="shared" si="29"/>
        <v>0</v>
      </c>
      <c r="AE146" s="101">
        <f t="shared" si="30"/>
        <v>0</v>
      </c>
      <c r="AF146" s="102">
        <f t="shared" si="31"/>
        <v>0</v>
      </c>
      <c r="AG146" s="102">
        <f t="shared" si="32"/>
        <v>0</v>
      </c>
      <c r="AH146" s="102">
        <f t="shared" si="33"/>
        <v>0</v>
      </c>
      <c r="AI146" s="6"/>
    </row>
    <row r="147" spans="8:35" ht="15" customHeight="1">
      <c r="H147" s="95">
        <v>92</v>
      </c>
      <c r="I147" s="95">
        <f t="shared" si="10"/>
        <v>275</v>
      </c>
      <c r="J147" s="96">
        <f t="shared" si="11"/>
        <v>45383</v>
      </c>
      <c r="K147" s="97">
        <f t="shared" si="12"/>
        <v>0</v>
      </c>
      <c r="L147" s="97">
        <f t="shared" si="13"/>
        <v>0</v>
      </c>
      <c r="M147" s="97">
        <f t="shared" si="14"/>
        <v>0</v>
      </c>
      <c r="N147" s="98">
        <f t="shared" si="15"/>
        <v>1</v>
      </c>
      <c r="O147" s="97">
        <f t="shared" si="7"/>
        <v>0</v>
      </c>
      <c r="P147" s="97">
        <f t="shared" si="16"/>
        <v>3</v>
      </c>
      <c r="Q147" s="99">
        <f t="shared" si="8"/>
        <v>0</v>
      </c>
      <c r="R147" s="99">
        <f t="shared" si="17"/>
        <v>2</v>
      </c>
      <c r="S147" s="99">
        <f t="shared" si="18"/>
        <v>2</v>
      </c>
      <c r="T147" s="99">
        <f t="shared" si="19"/>
        <v>0</v>
      </c>
      <c r="U147" s="99">
        <f t="shared" si="20"/>
        <v>0</v>
      </c>
      <c r="V147" s="100">
        <f t="shared" si="21"/>
        <v>0</v>
      </c>
      <c r="W147" s="99">
        <f t="shared" si="22"/>
        <v>0</v>
      </c>
      <c r="X147" s="81">
        <f t="shared" si="23"/>
        <v>0</v>
      </c>
      <c r="Y147" s="81">
        <f t="shared" si="24"/>
        <v>0</v>
      </c>
      <c r="Z147" s="81">
        <f t="shared" si="25"/>
        <v>0</v>
      </c>
      <c r="AA147" s="81">
        <f t="shared" si="26"/>
        <v>0</v>
      </c>
      <c r="AB147" s="81">
        <f t="shared" si="27"/>
        <v>0</v>
      </c>
      <c r="AC147" s="81" t="str">
        <f t="shared" si="28"/>
        <v/>
      </c>
      <c r="AD147" s="100">
        <f t="shared" si="29"/>
        <v>0</v>
      </c>
      <c r="AE147" s="101">
        <f t="shared" si="30"/>
        <v>0</v>
      </c>
      <c r="AF147" s="102">
        <f t="shared" si="31"/>
        <v>0</v>
      </c>
      <c r="AG147" s="102">
        <f t="shared" si="32"/>
        <v>0</v>
      </c>
      <c r="AH147" s="102">
        <f t="shared" si="33"/>
        <v>0</v>
      </c>
      <c r="AI147" s="6"/>
    </row>
    <row r="148" spans="8:35" ht="15" customHeight="1">
      <c r="H148" s="95">
        <v>93</v>
      </c>
      <c r="I148" s="95">
        <f t="shared" si="10"/>
        <v>274</v>
      </c>
      <c r="J148" s="96">
        <f t="shared" si="11"/>
        <v>45384</v>
      </c>
      <c r="K148" s="97">
        <f t="shared" si="12"/>
        <v>0</v>
      </c>
      <c r="L148" s="97">
        <f t="shared" si="13"/>
        <v>0</v>
      </c>
      <c r="M148" s="97">
        <f t="shared" si="14"/>
        <v>0</v>
      </c>
      <c r="N148" s="98">
        <f t="shared" si="15"/>
        <v>1</v>
      </c>
      <c r="O148" s="97">
        <f t="shared" si="7"/>
        <v>0</v>
      </c>
      <c r="P148" s="97">
        <f t="shared" si="16"/>
        <v>3</v>
      </c>
      <c r="Q148" s="99">
        <f t="shared" si="8"/>
        <v>0</v>
      </c>
      <c r="R148" s="99">
        <f t="shared" si="17"/>
        <v>2</v>
      </c>
      <c r="S148" s="99">
        <f t="shared" si="18"/>
        <v>2</v>
      </c>
      <c r="T148" s="99">
        <f t="shared" si="19"/>
        <v>0</v>
      </c>
      <c r="U148" s="99">
        <f t="shared" si="20"/>
        <v>0</v>
      </c>
      <c r="V148" s="100">
        <f t="shared" si="21"/>
        <v>0</v>
      </c>
      <c r="W148" s="99">
        <f t="shared" si="22"/>
        <v>0</v>
      </c>
      <c r="X148" s="81">
        <f t="shared" si="23"/>
        <v>0</v>
      </c>
      <c r="Y148" s="81">
        <f t="shared" si="24"/>
        <v>0</v>
      </c>
      <c r="Z148" s="81">
        <f t="shared" si="25"/>
        <v>0</v>
      </c>
      <c r="AA148" s="81">
        <f t="shared" si="26"/>
        <v>0</v>
      </c>
      <c r="AB148" s="81">
        <f t="shared" si="27"/>
        <v>0</v>
      </c>
      <c r="AC148" s="81" t="str">
        <f t="shared" si="28"/>
        <v/>
      </c>
      <c r="AD148" s="100">
        <f t="shared" si="29"/>
        <v>0</v>
      </c>
      <c r="AE148" s="101">
        <f t="shared" si="30"/>
        <v>0</v>
      </c>
      <c r="AF148" s="102">
        <f t="shared" si="31"/>
        <v>0</v>
      </c>
      <c r="AG148" s="102">
        <f t="shared" si="32"/>
        <v>0</v>
      </c>
      <c r="AH148" s="102">
        <f t="shared" si="33"/>
        <v>0</v>
      </c>
      <c r="AI148" s="6"/>
    </row>
    <row r="149" spans="8:35" ht="15" customHeight="1">
      <c r="H149" s="95">
        <v>94</v>
      </c>
      <c r="I149" s="95">
        <f t="shared" si="10"/>
        <v>273</v>
      </c>
      <c r="J149" s="96">
        <f t="shared" si="11"/>
        <v>45385</v>
      </c>
      <c r="K149" s="97">
        <f t="shared" si="12"/>
        <v>0</v>
      </c>
      <c r="L149" s="97">
        <f t="shared" si="13"/>
        <v>0</v>
      </c>
      <c r="M149" s="97">
        <f t="shared" si="14"/>
        <v>0</v>
      </c>
      <c r="N149" s="98">
        <f t="shared" si="15"/>
        <v>1</v>
      </c>
      <c r="O149" s="97">
        <f t="shared" si="7"/>
        <v>0</v>
      </c>
      <c r="P149" s="97">
        <f t="shared" si="16"/>
        <v>3</v>
      </c>
      <c r="Q149" s="99">
        <f t="shared" si="8"/>
        <v>0</v>
      </c>
      <c r="R149" s="99">
        <f t="shared" si="17"/>
        <v>2</v>
      </c>
      <c r="S149" s="99">
        <f t="shared" si="18"/>
        <v>2</v>
      </c>
      <c r="T149" s="99">
        <f t="shared" si="19"/>
        <v>0</v>
      </c>
      <c r="U149" s="99">
        <f t="shared" si="20"/>
        <v>0</v>
      </c>
      <c r="V149" s="100">
        <f t="shared" si="21"/>
        <v>0</v>
      </c>
      <c r="W149" s="99">
        <f t="shared" si="22"/>
        <v>0</v>
      </c>
      <c r="X149" s="81">
        <f t="shared" si="23"/>
        <v>0</v>
      </c>
      <c r="Y149" s="81">
        <f t="shared" si="24"/>
        <v>0</v>
      </c>
      <c r="Z149" s="81">
        <f t="shared" si="25"/>
        <v>0</v>
      </c>
      <c r="AA149" s="81">
        <f t="shared" si="26"/>
        <v>0</v>
      </c>
      <c r="AB149" s="81">
        <f t="shared" si="27"/>
        <v>0</v>
      </c>
      <c r="AC149" s="81" t="str">
        <f t="shared" si="28"/>
        <v/>
      </c>
      <c r="AD149" s="100">
        <f t="shared" si="29"/>
        <v>0</v>
      </c>
      <c r="AE149" s="101">
        <f t="shared" si="30"/>
        <v>0</v>
      </c>
      <c r="AF149" s="102">
        <f t="shared" si="31"/>
        <v>0</v>
      </c>
      <c r="AG149" s="102">
        <f t="shared" si="32"/>
        <v>0</v>
      </c>
      <c r="AH149" s="102">
        <f t="shared" si="33"/>
        <v>0</v>
      </c>
      <c r="AI149" s="6"/>
    </row>
    <row r="150" spans="8:35" ht="15" customHeight="1">
      <c r="H150" s="95">
        <v>95</v>
      </c>
      <c r="I150" s="95">
        <f t="shared" si="10"/>
        <v>272</v>
      </c>
      <c r="J150" s="96">
        <f t="shared" si="11"/>
        <v>45386</v>
      </c>
      <c r="K150" s="97">
        <f t="shared" si="12"/>
        <v>50600</v>
      </c>
      <c r="L150" s="97">
        <f t="shared" si="13"/>
        <v>0</v>
      </c>
      <c r="M150" s="97">
        <f t="shared" si="14"/>
        <v>0</v>
      </c>
      <c r="N150" s="98">
        <f t="shared" si="15"/>
        <v>0</v>
      </c>
      <c r="O150" s="97">
        <f t="shared" si="7"/>
        <v>1</v>
      </c>
      <c r="P150" s="97">
        <f t="shared" si="16"/>
        <v>3</v>
      </c>
      <c r="Q150" s="99">
        <f t="shared" si="8"/>
        <v>3</v>
      </c>
      <c r="R150" s="99">
        <f t="shared" si="17"/>
        <v>2</v>
      </c>
      <c r="S150" s="99">
        <f t="shared" si="18"/>
        <v>2</v>
      </c>
      <c r="T150" s="99">
        <f t="shared" si="19"/>
        <v>2</v>
      </c>
      <c r="U150" s="99">
        <f t="shared" si="20"/>
        <v>0</v>
      </c>
      <c r="V150" s="100">
        <f t="shared" si="21"/>
        <v>50600</v>
      </c>
      <c r="W150" s="99">
        <f t="shared" si="22"/>
        <v>0</v>
      </c>
      <c r="X150" s="81">
        <f t="shared" si="23"/>
        <v>0</v>
      </c>
      <c r="Y150" s="81">
        <f t="shared" si="24"/>
        <v>0</v>
      </c>
      <c r="Z150" s="81">
        <f t="shared" si="25"/>
        <v>3782</v>
      </c>
      <c r="AA150" s="81">
        <f t="shared" si="26"/>
        <v>1</v>
      </c>
      <c r="AB150" s="81">
        <f t="shared" si="27"/>
        <v>54</v>
      </c>
      <c r="AC150" s="81">
        <f t="shared" si="28"/>
        <v>54</v>
      </c>
      <c r="AD150" s="100">
        <f t="shared" si="29"/>
        <v>50529.962962962964</v>
      </c>
      <c r="AE150" s="101">
        <f t="shared" si="30"/>
        <v>0.04</v>
      </c>
      <c r="AF150" s="102">
        <f t="shared" si="31"/>
        <v>0</v>
      </c>
      <c r="AG150" s="102">
        <f t="shared" si="32"/>
        <v>2024</v>
      </c>
      <c r="AH150" s="102">
        <f t="shared" si="33"/>
        <v>0</v>
      </c>
      <c r="AI150" s="6"/>
    </row>
    <row r="151" spans="8:35" ht="15" customHeight="1">
      <c r="H151" s="95">
        <v>96</v>
      </c>
      <c r="I151" s="95">
        <f t="shared" si="10"/>
        <v>271</v>
      </c>
      <c r="J151" s="96">
        <f t="shared" si="11"/>
        <v>45387</v>
      </c>
      <c r="K151" s="97">
        <f t="shared" si="12"/>
        <v>0</v>
      </c>
      <c r="L151" s="97">
        <f t="shared" si="13"/>
        <v>0</v>
      </c>
      <c r="M151" s="97">
        <f t="shared" si="14"/>
        <v>0</v>
      </c>
      <c r="N151" s="98">
        <f t="shared" si="15"/>
        <v>0</v>
      </c>
      <c r="O151" s="97">
        <f t="shared" si="7"/>
        <v>1</v>
      </c>
      <c r="P151" s="97">
        <f t="shared" si="16"/>
        <v>3</v>
      </c>
      <c r="Q151" s="99">
        <f t="shared" si="8"/>
        <v>3</v>
      </c>
      <c r="R151" s="99">
        <f t="shared" si="17"/>
        <v>2</v>
      </c>
      <c r="S151" s="99">
        <f t="shared" si="18"/>
        <v>2</v>
      </c>
      <c r="T151" s="99">
        <f t="shared" si="19"/>
        <v>2</v>
      </c>
      <c r="U151" s="99">
        <f t="shared" si="20"/>
        <v>0</v>
      </c>
      <c r="V151" s="100">
        <f t="shared" si="21"/>
        <v>50600</v>
      </c>
      <c r="W151" s="99">
        <f t="shared" si="22"/>
        <v>0</v>
      </c>
      <c r="X151" s="81">
        <f t="shared" si="23"/>
        <v>0</v>
      </c>
      <c r="Y151" s="81">
        <f t="shared" si="24"/>
        <v>0</v>
      </c>
      <c r="Z151" s="81">
        <f t="shared" si="25"/>
        <v>3782</v>
      </c>
      <c r="AA151" s="81">
        <f t="shared" si="26"/>
        <v>2</v>
      </c>
      <c r="AB151" s="81">
        <f t="shared" si="27"/>
        <v>54</v>
      </c>
      <c r="AC151" s="81">
        <f t="shared" si="28"/>
        <v>54</v>
      </c>
      <c r="AD151" s="100">
        <f t="shared" si="29"/>
        <v>50459.925925925927</v>
      </c>
      <c r="AE151" s="101">
        <f t="shared" si="30"/>
        <v>0</v>
      </c>
      <c r="AF151" s="102">
        <f t="shared" si="31"/>
        <v>0</v>
      </c>
      <c r="AG151" s="102">
        <f t="shared" si="32"/>
        <v>0</v>
      </c>
      <c r="AH151" s="102">
        <f t="shared" si="33"/>
        <v>0</v>
      </c>
      <c r="AI151" s="6"/>
    </row>
    <row r="152" spans="8:35" ht="15" customHeight="1">
      <c r="H152" s="95">
        <v>97</v>
      </c>
      <c r="I152" s="95">
        <f t="shared" si="10"/>
        <v>270</v>
      </c>
      <c r="J152" s="96">
        <f t="shared" si="11"/>
        <v>45388</v>
      </c>
      <c r="K152" s="97">
        <f t="shared" si="12"/>
        <v>0</v>
      </c>
      <c r="L152" s="97">
        <f t="shared" si="13"/>
        <v>0</v>
      </c>
      <c r="M152" s="97">
        <f t="shared" si="14"/>
        <v>0</v>
      </c>
      <c r="N152" s="98">
        <f t="shared" si="15"/>
        <v>0</v>
      </c>
      <c r="O152" s="97">
        <f t="shared" si="7"/>
        <v>1</v>
      </c>
      <c r="P152" s="97">
        <f t="shared" si="16"/>
        <v>3</v>
      </c>
      <c r="Q152" s="99">
        <f t="shared" si="8"/>
        <v>3</v>
      </c>
      <c r="R152" s="99">
        <f t="shared" si="17"/>
        <v>2</v>
      </c>
      <c r="S152" s="99">
        <f t="shared" si="18"/>
        <v>2</v>
      </c>
      <c r="T152" s="99">
        <f t="shared" si="19"/>
        <v>2</v>
      </c>
      <c r="U152" s="99">
        <f t="shared" si="20"/>
        <v>0</v>
      </c>
      <c r="V152" s="100">
        <f t="shared" si="21"/>
        <v>50600</v>
      </c>
      <c r="W152" s="99">
        <f t="shared" si="22"/>
        <v>0</v>
      </c>
      <c r="X152" s="81">
        <f t="shared" si="23"/>
        <v>0</v>
      </c>
      <c r="Y152" s="81">
        <f t="shared" si="24"/>
        <v>0</v>
      </c>
      <c r="Z152" s="81">
        <f t="shared" si="25"/>
        <v>3782</v>
      </c>
      <c r="AA152" s="81">
        <f t="shared" si="26"/>
        <v>3</v>
      </c>
      <c r="AB152" s="81">
        <f t="shared" si="27"/>
        <v>54</v>
      </c>
      <c r="AC152" s="81">
        <f t="shared" si="28"/>
        <v>54</v>
      </c>
      <c r="AD152" s="100">
        <f t="shared" si="29"/>
        <v>50389.888888888891</v>
      </c>
      <c r="AE152" s="101">
        <f t="shared" si="30"/>
        <v>0</v>
      </c>
      <c r="AF152" s="102">
        <f t="shared" si="31"/>
        <v>0</v>
      </c>
      <c r="AG152" s="102">
        <f t="shared" si="32"/>
        <v>0</v>
      </c>
      <c r="AH152" s="102">
        <f t="shared" si="33"/>
        <v>0</v>
      </c>
      <c r="AI152" s="6"/>
    </row>
    <row r="153" spans="8:35" ht="15" customHeight="1">
      <c r="H153" s="95">
        <v>98</v>
      </c>
      <c r="I153" s="95">
        <f t="shared" si="10"/>
        <v>269</v>
      </c>
      <c r="J153" s="96">
        <f t="shared" si="11"/>
        <v>45389</v>
      </c>
      <c r="K153" s="97">
        <f t="shared" si="12"/>
        <v>0</v>
      </c>
      <c r="L153" s="97">
        <f t="shared" si="13"/>
        <v>0</v>
      </c>
      <c r="M153" s="97">
        <f t="shared" si="14"/>
        <v>0</v>
      </c>
      <c r="N153" s="98">
        <f t="shared" si="15"/>
        <v>0</v>
      </c>
      <c r="O153" s="97">
        <f t="shared" si="7"/>
        <v>1</v>
      </c>
      <c r="P153" s="97">
        <f t="shared" si="16"/>
        <v>3</v>
      </c>
      <c r="Q153" s="99">
        <f t="shared" si="8"/>
        <v>3</v>
      </c>
      <c r="R153" s="99">
        <f t="shared" si="17"/>
        <v>2</v>
      </c>
      <c r="S153" s="99">
        <f t="shared" si="18"/>
        <v>2</v>
      </c>
      <c r="T153" s="99">
        <f t="shared" si="19"/>
        <v>2</v>
      </c>
      <c r="U153" s="99">
        <f t="shared" si="20"/>
        <v>0</v>
      </c>
      <c r="V153" s="100">
        <f t="shared" si="21"/>
        <v>50600</v>
      </c>
      <c r="W153" s="99">
        <f t="shared" si="22"/>
        <v>0</v>
      </c>
      <c r="X153" s="81">
        <f t="shared" si="23"/>
        <v>0</v>
      </c>
      <c r="Y153" s="81">
        <f t="shared" si="24"/>
        <v>0</v>
      </c>
      <c r="Z153" s="81">
        <f t="shared" si="25"/>
        <v>3782</v>
      </c>
      <c r="AA153" s="81">
        <f t="shared" si="26"/>
        <v>4</v>
      </c>
      <c r="AB153" s="81">
        <f t="shared" si="27"/>
        <v>54</v>
      </c>
      <c r="AC153" s="81">
        <f t="shared" si="28"/>
        <v>54</v>
      </c>
      <c r="AD153" s="100">
        <f t="shared" si="29"/>
        <v>50319.851851851854</v>
      </c>
      <c r="AE153" s="101">
        <f t="shared" si="30"/>
        <v>0</v>
      </c>
      <c r="AF153" s="102">
        <f t="shared" si="31"/>
        <v>0</v>
      </c>
      <c r="AG153" s="102">
        <f t="shared" si="32"/>
        <v>0</v>
      </c>
      <c r="AH153" s="102">
        <f t="shared" si="33"/>
        <v>0</v>
      </c>
      <c r="AI153" s="6"/>
    </row>
    <row r="154" spans="8:35" ht="15" customHeight="1">
      <c r="H154" s="95">
        <v>99</v>
      </c>
      <c r="I154" s="95">
        <f t="shared" si="10"/>
        <v>268</v>
      </c>
      <c r="J154" s="96">
        <f t="shared" si="11"/>
        <v>45390</v>
      </c>
      <c r="K154" s="97">
        <f t="shared" si="12"/>
        <v>0</v>
      </c>
      <c r="L154" s="97">
        <f t="shared" si="13"/>
        <v>0</v>
      </c>
      <c r="M154" s="97">
        <f t="shared" si="14"/>
        <v>0</v>
      </c>
      <c r="N154" s="98">
        <f t="shared" si="15"/>
        <v>0</v>
      </c>
      <c r="O154" s="97">
        <f t="shared" si="7"/>
        <v>1</v>
      </c>
      <c r="P154" s="97">
        <f t="shared" si="16"/>
        <v>3</v>
      </c>
      <c r="Q154" s="99">
        <f t="shared" si="8"/>
        <v>3</v>
      </c>
      <c r="R154" s="99">
        <f t="shared" si="17"/>
        <v>2</v>
      </c>
      <c r="S154" s="99">
        <f t="shared" si="18"/>
        <v>2</v>
      </c>
      <c r="T154" s="99">
        <f t="shared" si="19"/>
        <v>2</v>
      </c>
      <c r="U154" s="99">
        <f t="shared" si="20"/>
        <v>0</v>
      </c>
      <c r="V154" s="100">
        <f t="shared" si="21"/>
        <v>50600</v>
      </c>
      <c r="W154" s="99">
        <f t="shared" si="22"/>
        <v>0</v>
      </c>
      <c r="X154" s="81">
        <f t="shared" si="23"/>
        <v>0</v>
      </c>
      <c r="Y154" s="81">
        <f t="shared" si="24"/>
        <v>0</v>
      </c>
      <c r="Z154" s="81">
        <f t="shared" si="25"/>
        <v>3782</v>
      </c>
      <c r="AA154" s="81">
        <f t="shared" si="26"/>
        <v>5</v>
      </c>
      <c r="AB154" s="81">
        <f t="shared" si="27"/>
        <v>54</v>
      </c>
      <c r="AC154" s="81">
        <f t="shared" si="28"/>
        <v>54</v>
      </c>
      <c r="AD154" s="100">
        <f t="shared" si="29"/>
        <v>50249.814814814818</v>
      </c>
      <c r="AE154" s="101">
        <f t="shared" si="30"/>
        <v>0</v>
      </c>
      <c r="AF154" s="102">
        <f t="shared" si="31"/>
        <v>0</v>
      </c>
      <c r="AG154" s="102">
        <f t="shared" si="32"/>
        <v>0</v>
      </c>
      <c r="AH154" s="102">
        <f t="shared" si="33"/>
        <v>0</v>
      </c>
      <c r="AI154" s="6"/>
    </row>
    <row r="155" spans="8:35" ht="15" customHeight="1">
      <c r="H155" s="95">
        <v>100</v>
      </c>
      <c r="I155" s="95">
        <f t="shared" si="10"/>
        <v>267</v>
      </c>
      <c r="J155" s="96">
        <f t="shared" si="11"/>
        <v>45391</v>
      </c>
      <c r="K155" s="97">
        <f t="shared" si="12"/>
        <v>0</v>
      </c>
      <c r="L155" s="97">
        <f t="shared" si="13"/>
        <v>0</v>
      </c>
      <c r="M155" s="97">
        <f t="shared" si="14"/>
        <v>0</v>
      </c>
      <c r="N155" s="98">
        <f t="shared" si="15"/>
        <v>0</v>
      </c>
      <c r="O155" s="97">
        <f t="shared" si="7"/>
        <v>1</v>
      </c>
      <c r="P155" s="97">
        <f t="shared" si="16"/>
        <v>3</v>
      </c>
      <c r="Q155" s="99">
        <f t="shared" si="8"/>
        <v>3</v>
      </c>
      <c r="R155" s="99">
        <f t="shared" si="17"/>
        <v>2</v>
      </c>
      <c r="S155" s="99">
        <f t="shared" si="18"/>
        <v>2</v>
      </c>
      <c r="T155" s="99">
        <f t="shared" si="19"/>
        <v>2</v>
      </c>
      <c r="U155" s="99">
        <f t="shared" si="20"/>
        <v>0</v>
      </c>
      <c r="V155" s="100">
        <f t="shared" si="21"/>
        <v>50600</v>
      </c>
      <c r="W155" s="99">
        <f t="shared" si="22"/>
        <v>0</v>
      </c>
      <c r="X155" s="81">
        <f t="shared" si="23"/>
        <v>0</v>
      </c>
      <c r="Y155" s="81">
        <f t="shared" si="24"/>
        <v>0</v>
      </c>
      <c r="Z155" s="81">
        <f t="shared" si="25"/>
        <v>3782</v>
      </c>
      <c r="AA155" s="81">
        <f t="shared" si="26"/>
        <v>6</v>
      </c>
      <c r="AB155" s="81">
        <f t="shared" si="27"/>
        <v>54</v>
      </c>
      <c r="AC155" s="81">
        <f t="shared" si="28"/>
        <v>54</v>
      </c>
      <c r="AD155" s="100">
        <f t="shared" si="29"/>
        <v>50179.777777777781</v>
      </c>
      <c r="AE155" s="101">
        <f t="shared" si="30"/>
        <v>0</v>
      </c>
      <c r="AF155" s="102">
        <f t="shared" si="31"/>
        <v>0</v>
      </c>
      <c r="AG155" s="102">
        <f t="shared" si="32"/>
        <v>0</v>
      </c>
      <c r="AH155" s="102">
        <f t="shared" si="33"/>
        <v>0</v>
      </c>
      <c r="AI155" s="6"/>
    </row>
    <row r="156" spans="8:35" ht="15" customHeight="1">
      <c r="H156" s="95">
        <v>101</v>
      </c>
      <c r="I156" s="95">
        <f t="shared" si="10"/>
        <v>266</v>
      </c>
      <c r="J156" s="96">
        <f t="shared" si="11"/>
        <v>45392</v>
      </c>
      <c r="K156" s="97">
        <f t="shared" si="12"/>
        <v>0</v>
      </c>
      <c r="L156" s="97">
        <f t="shared" si="13"/>
        <v>0</v>
      </c>
      <c r="M156" s="97">
        <f t="shared" si="14"/>
        <v>0</v>
      </c>
      <c r="N156" s="98">
        <f t="shared" si="15"/>
        <v>0</v>
      </c>
      <c r="O156" s="97">
        <f t="shared" si="7"/>
        <v>1</v>
      </c>
      <c r="P156" s="97">
        <f t="shared" si="16"/>
        <v>3</v>
      </c>
      <c r="Q156" s="99">
        <f t="shared" si="8"/>
        <v>3</v>
      </c>
      <c r="R156" s="99">
        <f t="shared" si="17"/>
        <v>2</v>
      </c>
      <c r="S156" s="99">
        <f t="shared" si="18"/>
        <v>2</v>
      </c>
      <c r="T156" s="99">
        <f t="shared" si="19"/>
        <v>2</v>
      </c>
      <c r="U156" s="99">
        <f t="shared" si="20"/>
        <v>0</v>
      </c>
      <c r="V156" s="100">
        <f t="shared" si="21"/>
        <v>50600</v>
      </c>
      <c r="W156" s="99">
        <f t="shared" si="22"/>
        <v>0</v>
      </c>
      <c r="X156" s="81">
        <f t="shared" si="23"/>
        <v>0</v>
      </c>
      <c r="Y156" s="81">
        <f t="shared" si="24"/>
        <v>0</v>
      </c>
      <c r="Z156" s="81">
        <f t="shared" si="25"/>
        <v>3782</v>
      </c>
      <c r="AA156" s="81">
        <f t="shared" si="26"/>
        <v>7</v>
      </c>
      <c r="AB156" s="81">
        <f t="shared" si="27"/>
        <v>54</v>
      </c>
      <c r="AC156" s="81">
        <f t="shared" si="28"/>
        <v>54</v>
      </c>
      <c r="AD156" s="100">
        <f t="shared" si="29"/>
        <v>50109.740740740737</v>
      </c>
      <c r="AE156" s="101">
        <f t="shared" si="30"/>
        <v>0</v>
      </c>
      <c r="AF156" s="102">
        <f t="shared" si="31"/>
        <v>0</v>
      </c>
      <c r="AG156" s="102">
        <f t="shared" si="32"/>
        <v>0</v>
      </c>
      <c r="AH156" s="102">
        <f t="shared" si="33"/>
        <v>0</v>
      </c>
      <c r="AI156" s="6"/>
    </row>
    <row r="157" spans="8:35" ht="15" customHeight="1">
      <c r="H157" s="95">
        <v>102</v>
      </c>
      <c r="I157" s="95">
        <f t="shared" si="10"/>
        <v>265</v>
      </c>
      <c r="J157" s="96">
        <f t="shared" si="11"/>
        <v>45393</v>
      </c>
      <c r="K157" s="97">
        <f t="shared" si="12"/>
        <v>0</v>
      </c>
      <c r="L157" s="97">
        <f t="shared" si="13"/>
        <v>0</v>
      </c>
      <c r="M157" s="97">
        <f t="shared" si="14"/>
        <v>0</v>
      </c>
      <c r="N157" s="98">
        <f t="shared" si="15"/>
        <v>0</v>
      </c>
      <c r="O157" s="97">
        <f t="shared" si="7"/>
        <v>1</v>
      </c>
      <c r="P157" s="97">
        <f t="shared" si="16"/>
        <v>3</v>
      </c>
      <c r="Q157" s="99">
        <f t="shared" si="8"/>
        <v>3</v>
      </c>
      <c r="R157" s="99">
        <f t="shared" si="17"/>
        <v>2</v>
      </c>
      <c r="S157" s="99">
        <f t="shared" si="18"/>
        <v>2</v>
      </c>
      <c r="T157" s="99">
        <f t="shared" si="19"/>
        <v>2</v>
      </c>
      <c r="U157" s="99">
        <f t="shared" si="20"/>
        <v>0</v>
      </c>
      <c r="V157" s="100">
        <f t="shared" si="21"/>
        <v>50600</v>
      </c>
      <c r="W157" s="99">
        <f t="shared" si="22"/>
        <v>0</v>
      </c>
      <c r="X157" s="81">
        <f t="shared" si="23"/>
        <v>0</v>
      </c>
      <c r="Y157" s="81">
        <f t="shared" si="24"/>
        <v>0</v>
      </c>
      <c r="Z157" s="81">
        <f t="shared" si="25"/>
        <v>3782</v>
      </c>
      <c r="AA157" s="81">
        <f t="shared" si="26"/>
        <v>8</v>
      </c>
      <c r="AB157" s="81">
        <f t="shared" si="27"/>
        <v>54</v>
      </c>
      <c r="AC157" s="81">
        <f t="shared" si="28"/>
        <v>54</v>
      </c>
      <c r="AD157" s="100">
        <f t="shared" si="29"/>
        <v>50039.703703703701</v>
      </c>
      <c r="AE157" s="101">
        <f t="shared" si="30"/>
        <v>0</v>
      </c>
      <c r="AF157" s="102">
        <f t="shared" si="31"/>
        <v>0</v>
      </c>
      <c r="AG157" s="102">
        <f t="shared" si="32"/>
        <v>0</v>
      </c>
      <c r="AH157" s="102">
        <f t="shared" si="33"/>
        <v>0</v>
      </c>
      <c r="AI157" s="6"/>
    </row>
    <row r="158" spans="8:35" ht="15" customHeight="1">
      <c r="H158" s="95">
        <v>103</v>
      </c>
      <c r="I158" s="95">
        <f t="shared" si="10"/>
        <v>264</v>
      </c>
      <c r="J158" s="96">
        <f t="shared" si="11"/>
        <v>45394</v>
      </c>
      <c r="K158" s="97">
        <f t="shared" si="12"/>
        <v>0</v>
      </c>
      <c r="L158" s="97">
        <f t="shared" si="13"/>
        <v>0</v>
      </c>
      <c r="M158" s="97">
        <f t="shared" si="14"/>
        <v>0</v>
      </c>
      <c r="N158" s="98">
        <f t="shared" si="15"/>
        <v>0</v>
      </c>
      <c r="O158" s="97">
        <f t="shared" si="7"/>
        <v>1</v>
      </c>
      <c r="P158" s="97">
        <f t="shared" si="16"/>
        <v>3</v>
      </c>
      <c r="Q158" s="99">
        <f t="shared" si="8"/>
        <v>3</v>
      </c>
      <c r="R158" s="99">
        <f t="shared" si="17"/>
        <v>2</v>
      </c>
      <c r="S158" s="99">
        <f t="shared" si="18"/>
        <v>2</v>
      </c>
      <c r="T158" s="99">
        <f t="shared" si="19"/>
        <v>2</v>
      </c>
      <c r="U158" s="99">
        <f t="shared" si="20"/>
        <v>0</v>
      </c>
      <c r="V158" s="100">
        <f t="shared" si="21"/>
        <v>50600</v>
      </c>
      <c r="W158" s="99">
        <f t="shared" si="22"/>
        <v>0</v>
      </c>
      <c r="X158" s="81">
        <f t="shared" si="23"/>
        <v>0</v>
      </c>
      <c r="Y158" s="81">
        <f t="shared" si="24"/>
        <v>0</v>
      </c>
      <c r="Z158" s="81">
        <f t="shared" si="25"/>
        <v>3782</v>
      </c>
      <c r="AA158" s="81">
        <f t="shared" si="26"/>
        <v>9</v>
      </c>
      <c r="AB158" s="81">
        <f t="shared" si="27"/>
        <v>54</v>
      </c>
      <c r="AC158" s="81">
        <f t="shared" si="28"/>
        <v>54</v>
      </c>
      <c r="AD158" s="100">
        <f t="shared" si="29"/>
        <v>49969.666666666664</v>
      </c>
      <c r="AE158" s="101">
        <f t="shared" si="30"/>
        <v>0</v>
      </c>
      <c r="AF158" s="102">
        <f t="shared" si="31"/>
        <v>0</v>
      </c>
      <c r="AG158" s="102">
        <f t="shared" si="32"/>
        <v>0</v>
      </c>
      <c r="AH158" s="102">
        <f t="shared" si="33"/>
        <v>0</v>
      </c>
      <c r="AI158" s="6"/>
    </row>
    <row r="159" spans="8:35" ht="15" customHeight="1">
      <c r="H159" s="95">
        <v>104</v>
      </c>
      <c r="I159" s="95">
        <f t="shared" si="10"/>
        <v>263</v>
      </c>
      <c r="J159" s="96">
        <f t="shared" si="11"/>
        <v>45395</v>
      </c>
      <c r="K159" s="97">
        <f t="shared" si="12"/>
        <v>0</v>
      </c>
      <c r="L159" s="97">
        <f t="shared" si="13"/>
        <v>0</v>
      </c>
      <c r="M159" s="97">
        <f t="shared" si="14"/>
        <v>0</v>
      </c>
      <c r="N159" s="98">
        <f t="shared" si="15"/>
        <v>0</v>
      </c>
      <c r="O159" s="97">
        <f t="shared" si="7"/>
        <v>1</v>
      </c>
      <c r="P159" s="97">
        <f t="shared" si="16"/>
        <v>3</v>
      </c>
      <c r="Q159" s="99">
        <f t="shared" si="8"/>
        <v>3</v>
      </c>
      <c r="R159" s="99">
        <f t="shared" si="17"/>
        <v>2</v>
      </c>
      <c r="S159" s="99">
        <f t="shared" si="18"/>
        <v>2</v>
      </c>
      <c r="T159" s="99">
        <f t="shared" si="19"/>
        <v>2</v>
      </c>
      <c r="U159" s="99">
        <f t="shared" si="20"/>
        <v>0</v>
      </c>
      <c r="V159" s="100">
        <f t="shared" si="21"/>
        <v>50600</v>
      </c>
      <c r="W159" s="99">
        <f t="shared" si="22"/>
        <v>0</v>
      </c>
      <c r="X159" s="81">
        <f t="shared" si="23"/>
        <v>0</v>
      </c>
      <c r="Y159" s="81">
        <f t="shared" si="24"/>
        <v>0</v>
      </c>
      <c r="Z159" s="81">
        <f t="shared" si="25"/>
        <v>3782</v>
      </c>
      <c r="AA159" s="81">
        <f t="shared" si="26"/>
        <v>10</v>
      </c>
      <c r="AB159" s="81">
        <f t="shared" si="27"/>
        <v>54</v>
      </c>
      <c r="AC159" s="81">
        <f t="shared" si="28"/>
        <v>54</v>
      </c>
      <c r="AD159" s="100">
        <f t="shared" si="29"/>
        <v>49899.629629629628</v>
      </c>
      <c r="AE159" s="101">
        <f t="shared" si="30"/>
        <v>0</v>
      </c>
      <c r="AF159" s="102">
        <f t="shared" si="31"/>
        <v>0</v>
      </c>
      <c r="AG159" s="102">
        <f t="shared" si="32"/>
        <v>0</v>
      </c>
      <c r="AH159" s="102">
        <f t="shared" si="33"/>
        <v>0</v>
      </c>
      <c r="AI159" s="6"/>
    </row>
    <row r="160" spans="8:35" ht="15" customHeight="1">
      <c r="H160" s="95">
        <v>105</v>
      </c>
      <c r="I160" s="95">
        <f t="shared" si="10"/>
        <v>262</v>
      </c>
      <c r="J160" s="96">
        <f t="shared" si="11"/>
        <v>45396</v>
      </c>
      <c r="K160" s="97">
        <f t="shared" si="12"/>
        <v>0</v>
      </c>
      <c r="L160" s="97">
        <f t="shared" si="13"/>
        <v>0</v>
      </c>
      <c r="M160" s="97">
        <f t="shared" si="14"/>
        <v>0</v>
      </c>
      <c r="N160" s="98">
        <f t="shared" si="15"/>
        <v>0</v>
      </c>
      <c r="O160" s="97">
        <f t="shared" si="7"/>
        <v>1</v>
      </c>
      <c r="P160" s="97">
        <f t="shared" si="16"/>
        <v>3</v>
      </c>
      <c r="Q160" s="99">
        <f t="shared" si="8"/>
        <v>3</v>
      </c>
      <c r="R160" s="99">
        <f t="shared" si="17"/>
        <v>2</v>
      </c>
      <c r="S160" s="99">
        <f t="shared" si="18"/>
        <v>2</v>
      </c>
      <c r="T160" s="99">
        <f t="shared" si="19"/>
        <v>2</v>
      </c>
      <c r="U160" s="99">
        <f t="shared" si="20"/>
        <v>0</v>
      </c>
      <c r="V160" s="100">
        <f t="shared" si="21"/>
        <v>50600</v>
      </c>
      <c r="W160" s="99">
        <f t="shared" si="22"/>
        <v>0</v>
      </c>
      <c r="X160" s="81">
        <f t="shared" si="23"/>
        <v>0</v>
      </c>
      <c r="Y160" s="81">
        <f t="shared" si="24"/>
        <v>0</v>
      </c>
      <c r="Z160" s="81">
        <f t="shared" si="25"/>
        <v>3782</v>
      </c>
      <c r="AA160" s="81">
        <f t="shared" si="26"/>
        <v>11</v>
      </c>
      <c r="AB160" s="81">
        <f t="shared" si="27"/>
        <v>54</v>
      </c>
      <c r="AC160" s="81">
        <f t="shared" si="28"/>
        <v>54</v>
      </c>
      <c r="AD160" s="100">
        <f t="shared" si="29"/>
        <v>49829.592592592591</v>
      </c>
      <c r="AE160" s="101">
        <f t="shared" si="30"/>
        <v>0</v>
      </c>
      <c r="AF160" s="102">
        <f t="shared" si="31"/>
        <v>0</v>
      </c>
      <c r="AG160" s="102">
        <f t="shared" si="32"/>
        <v>0</v>
      </c>
      <c r="AH160" s="102">
        <f t="shared" si="33"/>
        <v>0</v>
      </c>
      <c r="AI160" s="6"/>
    </row>
    <row r="161" spans="8:35" ht="15" customHeight="1">
      <c r="H161" s="95">
        <v>106</v>
      </c>
      <c r="I161" s="95">
        <f t="shared" si="10"/>
        <v>261</v>
      </c>
      <c r="J161" s="96">
        <f t="shared" si="11"/>
        <v>45397</v>
      </c>
      <c r="K161" s="97">
        <f t="shared" si="12"/>
        <v>0</v>
      </c>
      <c r="L161" s="97">
        <f t="shared" si="13"/>
        <v>0</v>
      </c>
      <c r="M161" s="97">
        <f t="shared" si="14"/>
        <v>0</v>
      </c>
      <c r="N161" s="98">
        <f t="shared" si="15"/>
        <v>0</v>
      </c>
      <c r="O161" s="97">
        <f t="shared" si="7"/>
        <v>1</v>
      </c>
      <c r="P161" s="97">
        <f t="shared" si="16"/>
        <v>3</v>
      </c>
      <c r="Q161" s="99">
        <f t="shared" si="8"/>
        <v>3</v>
      </c>
      <c r="R161" s="99">
        <f t="shared" si="17"/>
        <v>2</v>
      </c>
      <c r="S161" s="99">
        <f t="shared" si="18"/>
        <v>2</v>
      </c>
      <c r="T161" s="99">
        <f t="shared" si="19"/>
        <v>2</v>
      </c>
      <c r="U161" s="99">
        <f t="shared" si="20"/>
        <v>0</v>
      </c>
      <c r="V161" s="100">
        <f t="shared" si="21"/>
        <v>50600</v>
      </c>
      <c r="W161" s="99">
        <f t="shared" si="22"/>
        <v>0</v>
      </c>
      <c r="X161" s="81">
        <f t="shared" si="23"/>
        <v>0</v>
      </c>
      <c r="Y161" s="81">
        <f t="shared" si="24"/>
        <v>0</v>
      </c>
      <c r="Z161" s="81">
        <f t="shared" si="25"/>
        <v>3782</v>
      </c>
      <c r="AA161" s="81">
        <f t="shared" si="26"/>
        <v>12</v>
      </c>
      <c r="AB161" s="81">
        <f t="shared" si="27"/>
        <v>54</v>
      </c>
      <c r="AC161" s="81">
        <f t="shared" si="28"/>
        <v>54</v>
      </c>
      <c r="AD161" s="100">
        <f t="shared" si="29"/>
        <v>49759.555555555555</v>
      </c>
      <c r="AE161" s="101">
        <f t="shared" si="30"/>
        <v>0</v>
      </c>
      <c r="AF161" s="102">
        <f t="shared" si="31"/>
        <v>0</v>
      </c>
      <c r="AG161" s="102">
        <f t="shared" si="32"/>
        <v>0</v>
      </c>
      <c r="AH161" s="102">
        <f t="shared" si="33"/>
        <v>0</v>
      </c>
      <c r="AI161" s="6"/>
    </row>
    <row r="162" spans="8:35" ht="15" customHeight="1">
      <c r="H162" s="95">
        <v>107</v>
      </c>
      <c r="I162" s="95">
        <f t="shared" si="10"/>
        <v>260</v>
      </c>
      <c r="J162" s="96">
        <f t="shared" si="11"/>
        <v>45398</v>
      </c>
      <c r="K162" s="97">
        <f t="shared" si="12"/>
        <v>0</v>
      </c>
      <c r="L162" s="97">
        <f t="shared" si="13"/>
        <v>0</v>
      </c>
      <c r="M162" s="97">
        <f t="shared" si="14"/>
        <v>0</v>
      </c>
      <c r="N162" s="98">
        <f t="shared" si="15"/>
        <v>0</v>
      </c>
      <c r="O162" s="97">
        <f t="shared" si="7"/>
        <v>1</v>
      </c>
      <c r="P162" s="97">
        <f t="shared" si="16"/>
        <v>3</v>
      </c>
      <c r="Q162" s="99">
        <f t="shared" si="8"/>
        <v>3</v>
      </c>
      <c r="R162" s="99">
        <f t="shared" si="17"/>
        <v>2</v>
      </c>
      <c r="S162" s="99">
        <f t="shared" si="18"/>
        <v>2</v>
      </c>
      <c r="T162" s="99">
        <f t="shared" si="19"/>
        <v>2</v>
      </c>
      <c r="U162" s="99">
        <f t="shared" si="20"/>
        <v>0</v>
      </c>
      <c r="V162" s="100">
        <f t="shared" si="21"/>
        <v>50600</v>
      </c>
      <c r="W162" s="99">
        <f t="shared" si="22"/>
        <v>0</v>
      </c>
      <c r="X162" s="81">
        <f t="shared" si="23"/>
        <v>0</v>
      </c>
      <c r="Y162" s="81">
        <f t="shared" si="24"/>
        <v>0</v>
      </c>
      <c r="Z162" s="81">
        <f t="shared" si="25"/>
        <v>3782</v>
      </c>
      <c r="AA162" s="81">
        <f t="shared" si="26"/>
        <v>13</v>
      </c>
      <c r="AB162" s="81">
        <f t="shared" si="27"/>
        <v>54</v>
      </c>
      <c r="AC162" s="81">
        <f t="shared" si="28"/>
        <v>54</v>
      </c>
      <c r="AD162" s="100">
        <f t="shared" si="29"/>
        <v>49689.518518518518</v>
      </c>
      <c r="AE162" s="101">
        <f t="shared" si="30"/>
        <v>0</v>
      </c>
      <c r="AF162" s="102">
        <f t="shared" si="31"/>
        <v>0</v>
      </c>
      <c r="AG162" s="102">
        <f t="shared" si="32"/>
        <v>0</v>
      </c>
      <c r="AH162" s="102">
        <f t="shared" si="33"/>
        <v>0</v>
      </c>
      <c r="AI162" s="6"/>
    </row>
    <row r="163" spans="8:35" ht="15" customHeight="1">
      <c r="H163" s="95">
        <v>108</v>
      </c>
      <c r="I163" s="95">
        <f t="shared" si="10"/>
        <v>259</v>
      </c>
      <c r="J163" s="96">
        <f t="shared" si="11"/>
        <v>45399</v>
      </c>
      <c r="K163" s="97">
        <f t="shared" si="12"/>
        <v>0</v>
      </c>
      <c r="L163" s="97">
        <f t="shared" si="13"/>
        <v>0</v>
      </c>
      <c r="M163" s="97">
        <f t="shared" si="14"/>
        <v>0</v>
      </c>
      <c r="N163" s="98">
        <f t="shared" si="15"/>
        <v>0</v>
      </c>
      <c r="O163" s="97">
        <f t="shared" si="7"/>
        <v>1</v>
      </c>
      <c r="P163" s="97">
        <f t="shared" si="16"/>
        <v>3</v>
      </c>
      <c r="Q163" s="99">
        <f t="shared" si="8"/>
        <v>3</v>
      </c>
      <c r="R163" s="99">
        <f t="shared" si="17"/>
        <v>2</v>
      </c>
      <c r="S163" s="99">
        <f t="shared" si="18"/>
        <v>2</v>
      </c>
      <c r="T163" s="99">
        <f t="shared" si="19"/>
        <v>2</v>
      </c>
      <c r="U163" s="99">
        <f t="shared" si="20"/>
        <v>0</v>
      </c>
      <c r="V163" s="100">
        <f t="shared" si="21"/>
        <v>50600</v>
      </c>
      <c r="W163" s="99">
        <f t="shared" si="22"/>
        <v>0</v>
      </c>
      <c r="X163" s="81">
        <f t="shared" si="23"/>
        <v>0</v>
      </c>
      <c r="Y163" s="81">
        <f t="shared" si="24"/>
        <v>0</v>
      </c>
      <c r="Z163" s="81">
        <f t="shared" si="25"/>
        <v>3782</v>
      </c>
      <c r="AA163" s="81">
        <f t="shared" si="26"/>
        <v>14</v>
      </c>
      <c r="AB163" s="81">
        <f t="shared" si="27"/>
        <v>54</v>
      </c>
      <c r="AC163" s="81">
        <f t="shared" si="28"/>
        <v>54</v>
      </c>
      <c r="AD163" s="100">
        <f t="shared" si="29"/>
        <v>49619.481481481482</v>
      </c>
      <c r="AE163" s="101">
        <f t="shared" si="30"/>
        <v>0</v>
      </c>
      <c r="AF163" s="102">
        <f t="shared" si="31"/>
        <v>0</v>
      </c>
      <c r="AG163" s="102">
        <f t="shared" si="32"/>
        <v>0</v>
      </c>
      <c r="AH163" s="102">
        <f t="shared" si="33"/>
        <v>0</v>
      </c>
      <c r="AI163" s="6"/>
    </row>
    <row r="164" spans="8:35" ht="15" customHeight="1">
      <c r="H164" s="95">
        <v>109</v>
      </c>
      <c r="I164" s="95">
        <f t="shared" si="10"/>
        <v>258</v>
      </c>
      <c r="J164" s="96">
        <f t="shared" si="11"/>
        <v>45400</v>
      </c>
      <c r="K164" s="97">
        <f t="shared" si="12"/>
        <v>0</v>
      </c>
      <c r="L164" s="97">
        <f t="shared" si="13"/>
        <v>0</v>
      </c>
      <c r="M164" s="97">
        <f t="shared" si="14"/>
        <v>0</v>
      </c>
      <c r="N164" s="98">
        <f t="shared" si="15"/>
        <v>0</v>
      </c>
      <c r="O164" s="97">
        <f t="shared" si="7"/>
        <v>1</v>
      </c>
      <c r="P164" s="97">
        <f t="shared" si="16"/>
        <v>3</v>
      </c>
      <c r="Q164" s="99">
        <f t="shared" si="8"/>
        <v>3</v>
      </c>
      <c r="R164" s="99">
        <f t="shared" si="17"/>
        <v>2</v>
      </c>
      <c r="S164" s="99">
        <f t="shared" si="18"/>
        <v>2</v>
      </c>
      <c r="T164" s="99">
        <f t="shared" si="19"/>
        <v>2</v>
      </c>
      <c r="U164" s="99">
        <f t="shared" si="20"/>
        <v>0</v>
      </c>
      <c r="V164" s="100">
        <f t="shared" si="21"/>
        <v>50600</v>
      </c>
      <c r="W164" s="99">
        <f t="shared" si="22"/>
        <v>0</v>
      </c>
      <c r="X164" s="81">
        <f t="shared" si="23"/>
        <v>0</v>
      </c>
      <c r="Y164" s="81">
        <f t="shared" si="24"/>
        <v>0</v>
      </c>
      <c r="Z164" s="81">
        <f t="shared" si="25"/>
        <v>3782</v>
      </c>
      <c r="AA164" s="81">
        <f t="shared" si="26"/>
        <v>15</v>
      </c>
      <c r="AB164" s="81">
        <f t="shared" si="27"/>
        <v>54</v>
      </c>
      <c r="AC164" s="81">
        <f t="shared" si="28"/>
        <v>54</v>
      </c>
      <c r="AD164" s="100">
        <f t="shared" si="29"/>
        <v>49549.444444444445</v>
      </c>
      <c r="AE164" s="101">
        <f t="shared" si="30"/>
        <v>0</v>
      </c>
      <c r="AF164" s="102">
        <f t="shared" si="31"/>
        <v>0</v>
      </c>
      <c r="AG164" s="102">
        <f t="shared" si="32"/>
        <v>0</v>
      </c>
      <c r="AH164" s="102">
        <f t="shared" si="33"/>
        <v>0</v>
      </c>
      <c r="AI164" s="6"/>
    </row>
    <row r="165" spans="8:35" ht="15" customHeight="1">
      <c r="H165" s="95">
        <v>110</v>
      </c>
      <c r="I165" s="95">
        <f t="shared" si="10"/>
        <v>257</v>
      </c>
      <c r="J165" s="96">
        <f t="shared" si="11"/>
        <v>45401</v>
      </c>
      <c r="K165" s="97">
        <f t="shared" si="12"/>
        <v>0</v>
      </c>
      <c r="L165" s="97">
        <f t="shared" si="13"/>
        <v>0</v>
      </c>
      <c r="M165" s="97">
        <f t="shared" si="14"/>
        <v>0</v>
      </c>
      <c r="N165" s="98">
        <f t="shared" si="15"/>
        <v>0</v>
      </c>
      <c r="O165" s="97">
        <f t="shared" si="7"/>
        <v>1</v>
      </c>
      <c r="P165" s="97">
        <f t="shared" si="16"/>
        <v>3</v>
      </c>
      <c r="Q165" s="99">
        <f t="shared" si="8"/>
        <v>3</v>
      </c>
      <c r="R165" s="99">
        <f t="shared" si="17"/>
        <v>2</v>
      </c>
      <c r="S165" s="99">
        <f t="shared" si="18"/>
        <v>2</v>
      </c>
      <c r="T165" s="99">
        <f t="shared" si="19"/>
        <v>2</v>
      </c>
      <c r="U165" s="99">
        <f t="shared" si="20"/>
        <v>0</v>
      </c>
      <c r="V165" s="100">
        <f t="shared" si="21"/>
        <v>50600</v>
      </c>
      <c r="W165" s="99">
        <f t="shared" si="22"/>
        <v>0</v>
      </c>
      <c r="X165" s="81">
        <f t="shared" si="23"/>
        <v>0</v>
      </c>
      <c r="Y165" s="81">
        <f t="shared" si="24"/>
        <v>0</v>
      </c>
      <c r="Z165" s="81">
        <f t="shared" si="25"/>
        <v>3782</v>
      </c>
      <c r="AA165" s="81">
        <f t="shared" si="26"/>
        <v>16</v>
      </c>
      <c r="AB165" s="81">
        <f t="shared" si="27"/>
        <v>54</v>
      </c>
      <c r="AC165" s="81">
        <f t="shared" si="28"/>
        <v>54</v>
      </c>
      <c r="AD165" s="100">
        <f t="shared" si="29"/>
        <v>49479.407407407409</v>
      </c>
      <c r="AE165" s="101">
        <f t="shared" si="30"/>
        <v>0</v>
      </c>
      <c r="AF165" s="102">
        <f t="shared" si="31"/>
        <v>0</v>
      </c>
      <c r="AG165" s="102">
        <f t="shared" si="32"/>
        <v>0</v>
      </c>
      <c r="AH165" s="102">
        <f t="shared" si="33"/>
        <v>0</v>
      </c>
      <c r="AI165" s="6"/>
    </row>
    <row r="166" spans="8:35" ht="15" customHeight="1">
      <c r="H166" s="95">
        <v>111</v>
      </c>
      <c r="I166" s="95">
        <f t="shared" si="10"/>
        <v>256</v>
      </c>
      <c r="J166" s="96">
        <f t="shared" si="11"/>
        <v>45402</v>
      </c>
      <c r="K166" s="97">
        <f t="shared" si="12"/>
        <v>0</v>
      </c>
      <c r="L166" s="97">
        <f t="shared" si="13"/>
        <v>0</v>
      </c>
      <c r="M166" s="97">
        <f t="shared" si="14"/>
        <v>0</v>
      </c>
      <c r="N166" s="98">
        <f t="shared" si="15"/>
        <v>0</v>
      </c>
      <c r="O166" s="97">
        <f t="shared" si="7"/>
        <v>1</v>
      </c>
      <c r="P166" s="97">
        <f t="shared" si="16"/>
        <v>3</v>
      </c>
      <c r="Q166" s="99">
        <f t="shared" si="8"/>
        <v>3</v>
      </c>
      <c r="R166" s="99">
        <f t="shared" si="17"/>
        <v>2</v>
      </c>
      <c r="S166" s="99">
        <f t="shared" si="18"/>
        <v>2</v>
      </c>
      <c r="T166" s="99">
        <f t="shared" si="19"/>
        <v>2</v>
      </c>
      <c r="U166" s="99">
        <f t="shared" si="20"/>
        <v>0</v>
      </c>
      <c r="V166" s="100">
        <f t="shared" si="21"/>
        <v>50600</v>
      </c>
      <c r="W166" s="99">
        <f t="shared" si="22"/>
        <v>0</v>
      </c>
      <c r="X166" s="81">
        <f t="shared" si="23"/>
        <v>0</v>
      </c>
      <c r="Y166" s="81">
        <f t="shared" si="24"/>
        <v>0</v>
      </c>
      <c r="Z166" s="81">
        <f t="shared" si="25"/>
        <v>3782</v>
      </c>
      <c r="AA166" s="81">
        <f t="shared" si="26"/>
        <v>17</v>
      </c>
      <c r="AB166" s="81">
        <f t="shared" si="27"/>
        <v>54</v>
      </c>
      <c r="AC166" s="81">
        <f t="shared" si="28"/>
        <v>54</v>
      </c>
      <c r="AD166" s="100">
        <f t="shared" si="29"/>
        <v>49409.370370370372</v>
      </c>
      <c r="AE166" s="101">
        <f t="shared" si="30"/>
        <v>0</v>
      </c>
      <c r="AF166" s="102">
        <f t="shared" si="31"/>
        <v>0</v>
      </c>
      <c r="AG166" s="102">
        <f t="shared" si="32"/>
        <v>0</v>
      </c>
      <c r="AH166" s="102">
        <f t="shared" si="33"/>
        <v>0</v>
      </c>
      <c r="AI166" s="6"/>
    </row>
    <row r="167" spans="8:35" ht="15" customHeight="1">
      <c r="H167" s="95">
        <v>112</v>
      </c>
      <c r="I167" s="95">
        <f t="shared" si="10"/>
        <v>255</v>
      </c>
      <c r="J167" s="96">
        <f t="shared" si="11"/>
        <v>45403</v>
      </c>
      <c r="K167" s="97">
        <f t="shared" si="12"/>
        <v>0</v>
      </c>
      <c r="L167" s="97">
        <f t="shared" si="13"/>
        <v>0</v>
      </c>
      <c r="M167" s="97">
        <f t="shared" si="14"/>
        <v>0</v>
      </c>
      <c r="N167" s="98">
        <f t="shared" si="15"/>
        <v>0</v>
      </c>
      <c r="O167" s="97">
        <f t="shared" si="7"/>
        <v>1</v>
      </c>
      <c r="P167" s="97">
        <f t="shared" si="16"/>
        <v>3</v>
      </c>
      <c r="Q167" s="99">
        <f t="shared" si="8"/>
        <v>3</v>
      </c>
      <c r="R167" s="99">
        <f t="shared" si="17"/>
        <v>2</v>
      </c>
      <c r="S167" s="99">
        <f t="shared" si="18"/>
        <v>2</v>
      </c>
      <c r="T167" s="99">
        <f t="shared" si="19"/>
        <v>2</v>
      </c>
      <c r="U167" s="99">
        <f t="shared" si="20"/>
        <v>0</v>
      </c>
      <c r="V167" s="100">
        <f t="shared" si="21"/>
        <v>50600</v>
      </c>
      <c r="W167" s="99">
        <f t="shared" si="22"/>
        <v>0</v>
      </c>
      <c r="X167" s="81">
        <f t="shared" si="23"/>
        <v>0</v>
      </c>
      <c r="Y167" s="81">
        <f t="shared" si="24"/>
        <v>0</v>
      </c>
      <c r="Z167" s="81">
        <f t="shared" si="25"/>
        <v>3782</v>
      </c>
      <c r="AA167" s="81">
        <f t="shared" si="26"/>
        <v>18</v>
      </c>
      <c r="AB167" s="81">
        <f t="shared" si="27"/>
        <v>54</v>
      </c>
      <c r="AC167" s="81">
        <f t="shared" si="28"/>
        <v>54</v>
      </c>
      <c r="AD167" s="100">
        <f t="shared" si="29"/>
        <v>49339.333333333336</v>
      </c>
      <c r="AE167" s="101">
        <f t="shared" si="30"/>
        <v>0</v>
      </c>
      <c r="AF167" s="102">
        <f t="shared" si="31"/>
        <v>0</v>
      </c>
      <c r="AG167" s="102">
        <f t="shared" si="32"/>
        <v>0</v>
      </c>
      <c r="AH167" s="102">
        <f t="shared" si="33"/>
        <v>0</v>
      </c>
      <c r="AI167" s="6"/>
    </row>
    <row r="168" spans="8:35" ht="15" customHeight="1">
      <c r="H168" s="95">
        <v>113</v>
      </c>
      <c r="I168" s="95">
        <f t="shared" si="10"/>
        <v>254</v>
      </c>
      <c r="J168" s="96">
        <f t="shared" si="11"/>
        <v>45404</v>
      </c>
      <c r="K168" s="97">
        <f t="shared" si="12"/>
        <v>0</v>
      </c>
      <c r="L168" s="97">
        <f t="shared" si="13"/>
        <v>0</v>
      </c>
      <c r="M168" s="97">
        <f t="shared" si="14"/>
        <v>0</v>
      </c>
      <c r="N168" s="98">
        <f t="shared" si="15"/>
        <v>0</v>
      </c>
      <c r="O168" s="97">
        <f t="shared" si="7"/>
        <v>1</v>
      </c>
      <c r="P168" s="97">
        <f t="shared" si="16"/>
        <v>3</v>
      </c>
      <c r="Q168" s="99">
        <f t="shared" si="8"/>
        <v>3</v>
      </c>
      <c r="R168" s="99">
        <f t="shared" si="17"/>
        <v>2</v>
      </c>
      <c r="S168" s="99">
        <f t="shared" si="18"/>
        <v>2</v>
      </c>
      <c r="T168" s="99">
        <f t="shared" si="19"/>
        <v>2</v>
      </c>
      <c r="U168" s="99">
        <f t="shared" si="20"/>
        <v>0</v>
      </c>
      <c r="V168" s="100">
        <f t="shared" si="21"/>
        <v>50600</v>
      </c>
      <c r="W168" s="99">
        <f t="shared" si="22"/>
        <v>0</v>
      </c>
      <c r="X168" s="81">
        <f t="shared" si="23"/>
        <v>0</v>
      </c>
      <c r="Y168" s="81">
        <f t="shared" si="24"/>
        <v>0</v>
      </c>
      <c r="Z168" s="81">
        <f t="shared" si="25"/>
        <v>3782</v>
      </c>
      <c r="AA168" s="81">
        <f t="shared" si="26"/>
        <v>19</v>
      </c>
      <c r="AB168" s="81">
        <f t="shared" si="27"/>
        <v>54</v>
      </c>
      <c r="AC168" s="81">
        <f t="shared" si="28"/>
        <v>54</v>
      </c>
      <c r="AD168" s="100">
        <f t="shared" si="29"/>
        <v>49269.296296296299</v>
      </c>
      <c r="AE168" s="101">
        <f t="shared" si="30"/>
        <v>0</v>
      </c>
      <c r="AF168" s="102">
        <f t="shared" si="31"/>
        <v>0</v>
      </c>
      <c r="AG168" s="102">
        <f t="shared" si="32"/>
        <v>0</v>
      </c>
      <c r="AH168" s="102">
        <f t="shared" si="33"/>
        <v>0</v>
      </c>
      <c r="AI168" s="6"/>
    </row>
    <row r="169" spans="8:35" ht="15" customHeight="1">
      <c r="H169" s="95">
        <v>114</v>
      </c>
      <c r="I169" s="95">
        <f t="shared" si="10"/>
        <v>253</v>
      </c>
      <c r="J169" s="96">
        <f t="shared" si="11"/>
        <v>45405</v>
      </c>
      <c r="K169" s="97">
        <f t="shared" si="12"/>
        <v>0</v>
      </c>
      <c r="L169" s="97">
        <f t="shared" si="13"/>
        <v>0</v>
      </c>
      <c r="M169" s="97">
        <f t="shared" si="14"/>
        <v>0</v>
      </c>
      <c r="N169" s="98">
        <f t="shared" si="15"/>
        <v>0</v>
      </c>
      <c r="O169" s="97">
        <f t="shared" si="7"/>
        <v>1</v>
      </c>
      <c r="P169" s="97">
        <f t="shared" si="16"/>
        <v>3</v>
      </c>
      <c r="Q169" s="99">
        <f t="shared" si="8"/>
        <v>3</v>
      </c>
      <c r="R169" s="99">
        <f t="shared" si="17"/>
        <v>2</v>
      </c>
      <c r="S169" s="99">
        <f t="shared" si="18"/>
        <v>2</v>
      </c>
      <c r="T169" s="99">
        <f t="shared" si="19"/>
        <v>2</v>
      </c>
      <c r="U169" s="99">
        <f t="shared" si="20"/>
        <v>0</v>
      </c>
      <c r="V169" s="100">
        <f t="shared" si="21"/>
        <v>50600</v>
      </c>
      <c r="W169" s="99">
        <f t="shared" si="22"/>
        <v>0</v>
      </c>
      <c r="X169" s="81">
        <f t="shared" si="23"/>
        <v>0</v>
      </c>
      <c r="Y169" s="81">
        <f t="shared" si="24"/>
        <v>0</v>
      </c>
      <c r="Z169" s="81">
        <f t="shared" si="25"/>
        <v>3782</v>
      </c>
      <c r="AA169" s="81">
        <f t="shared" si="26"/>
        <v>20</v>
      </c>
      <c r="AB169" s="81">
        <f t="shared" si="27"/>
        <v>54</v>
      </c>
      <c r="AC169" s="81">
        <f t="shared" si="28"/>
        <v>54</v>
      </c>
      <c r="AD169" s="100">
        <f t="shared" si="29"/>
        <v>49199.259259259255</v>
      </c>
      <c r="AE169" s="101">
        <f t="shared" si="30"/>
        <v>0</v>
      </c>
      <c r="AF169" s="102">
        <f t="shared" si="31"/>
        <v>0</v>
      </c>
      <c r="AG169" s="102">
        <f t="shared" si="32"/>
        <v>0</v>
      </c>
      <c r="AH169" s="102">
        <f t="shared" si="33"/>
        <v>0</v>
      </c>
      <c r="AI169" s="6"/>
    </row>
    <row r="170" spans="8:35" ht="15" customHeight="1">
      <c r="H170" s="95">
        <v>115</v>
      </c>
      <c r="I170" s="95">
        <f t="shared" si="10"/>
        <v>252</v>
      </c>
      <c r="J170" s="96">
        <f t="shared" si="11"/>
        <v>45406</v>
      </c>
      <c r="K170" s="97">
        <f t="shared" si="12"/>
        <v>0</v>
      </c>
      <c r="L170" s="97">
        <f t="shared" si="13"/>
        <v>0</v>
      </c>
      <c r="M170" s="97">
        <f t="shared" si="14"/>
        <v>0</v>
      </c>
      <c r="N170" s="98">
        <f t="shared" si="15"/>
        <v>0</v>
      </c>
      <c r="O170" s="97">
        <f t="shared" si="7"/>
        <v>1</v>
      </c>
      <c r="P170" s="97">
        <f t="shared" si="16"/>
        <v>3</v>
      </c>
      <c r="Q170" s="99">
        <f t="shared" si="8"/>
        <v>3</v>
      </c>
      <c r="R170" s="99">
        <f t="shared" si="17"/>
        <v>2</v>
      </c>
      <c r="S170" s="99">
        <f t="shared" si="18"/>
        <v>2</v>
      </c>
      <c r="T170" s="99">
        <f t="shared" si="19"/>
        <v>2</v>
      </c>
      <c r="U170" s="99">
        <f t="shared" si="20"/>
        <v>0</v>
      </c>
      <c r="V170" s="100">
        <f t="shared" si="21"/>
        <v>50600</v>
      </c>
      <c r="W170" s="99">
        <f t="shared" si="22"/>
        <v>0</v>
      </c>
      <c r="X170" s="81">
        <f t="shared" si="23"/>
        <v>0</v>
      </c>
      <c r="Y170" s="81">
        <f t="shared" si="24"/>
        <v>0</v>
      </c>
      <c r="Z170" s="81">
        <f t="shared" si="25"/>
        <v>3782</v>
      </c>
      <c r="AA170" s="81">
        <f t="shared" si="26"/>
        <v>21</v>
      </c>
      <c r="AB170" s="81">
        <f t="shared" si="27"/>
        <v>54</v>
      </c>
      <c r="AC170" s="81">
        <f t="shared" si="28"/>
        <v>54</v>
      </c>
      <c r="AD170" s="100">
        <f t="shared" si="29"/>
        <v>49129.222222222219</v>
      </c>
      <c r="AE170" s="101">
        <f t="shared" si="30"/>
        <v>0</v>
      </c>
      <c r="AF170" s="102">
        <f t="shared" si="31"/>
        <v>0</v>
      </c>
      <c r="AG170" s="102">
        <f t="shared" si="32"/>
        <v>0</v>
      </c>
      <c r="AH170" s="102">
        <f t="shared" si="33"/>
        <v>0</v>
      </c>
      <c r="AI170" s="6"/>
    </row>
    <row r="171" spans="8:35" ht="15" customHeight="1">
      <c r="H171" s="95">
        <v>116</v>
      </c>
      <c r="I171" s="95">
        <f t="shared" si="10"/>
        <v>251</v>
      </c>
      <c r="J171" s="96">
        <f t="shared" si="11"/>
        <v>45407</v>
      </c>
      <c r="K171" s="97">
        <f t="shared" si="12"/>
        <v>0</v>
      </c>
      <c r="L171" s="97">
        <f t="shared" si="13"/>
        <v>0</v>
      </c>
      <c r="M171" s="97">
        <f t="shared" si="14"/>
        <v>0</v>
      </c>
      <c r="N171" s="98">
        <f t="shared" si="15"/>
        <v>0</v>
      </c>
      <c r="O171" s="97">
        <f t="shared" si="7"/>
        <v>1</v>
      </c>
      <c r="P171" s="97">
        <f t="shared" si="16"/>
        <v>3</v>
      </c>
      <c r="Q171" s="99">
        <f t="shared" si="8"/>
        <v>3</v>
      </c>
      <c r="R171" s="99">
        <f t="shared" si="17"/>
        <v>2</v>
      </c>
      <c r="S171" s="99">
        <f t="shared" si="18"/>
        <v>2</v>
      </c>
      <c r="T171" s="99">
        <f t="shared" si="19"/>
        <v>2</v>
      </c>
      <c r="U171" s="99">
        <f t="shared" si="20"/>
        <v>0</v>
      </c>
      <c r="V171" s="100">
        <f t="shared" si="21"/>
        <v>50600</v>
      </c>
      <c r="W171" s="99">
        <f t="shared" si="22"/>
        <v>0</v>
      </c>
      <c r="X171" s="81">
        <f t="shared" si="23"/>
        <v>0</v>
      </c>
      <c r="Y171" s="81">
        <f t="shared" si="24"/>
        <v>0</v>
      </c>
      <c r="Z171" s="81">
        <f t="shared" si="25"/>
        <v>3782</v>
      </c>
      <c r="AA171" s="81">
        <f t="shared" si="26"/>
        <v>22</v>
      </c>
      <c r="AB171" s="81">
        <f t="shared" si="27"/>
        <v>54</v>
      </c>
      <c r="AC171" s="81">
        <f t="shared" si="28"/>
        <v>54</v>
      </c>
      <c r="AD171" s="100">
        <f t="shared" si="29"/>
        <v>49059.185185185182</v>
      </c>
      <c r="AE171" s="101">
        <f t="shared" si="30"/>
        <v>0</v>
      </c>
      <c r="AF171" s="102">
        <f t="shared" si="31"/>
        <v>0</v>
      </c>
      <c r="AG171" s="102">
        <f t="shared" si="32"/>
        <v>0</v>
      </c>
      <c r="AH171" s="102">
        <f t="shared" si="33"/>
        <v>0</v>
      </c>
      <c r="AI171" s="6"/>
    </row>
    <row r="172" spans="8:35" ht="15" customHeight="1">
      <c r="H172" s="95">
        <v>117</v>
      </c>
      <c r="I172" s="95">
        <f t="shared" si="10"/>
        <v>250</v>
      </c>
      <c r="J172" s="96">
        <f t="shared" si="11"/>
        <v>45408</v>
      </c>
      <c r="K172" s="97">
        <f t="shared" si="12"/>
        <v>0</v>
      </c>
      <c r="L172" s="97">
        <f t="shared" si="13"/>
        <v>0</v>
      </c>
      <c r="M172" s="97">
        <f t="shared" si="14"/>
        <v>0</v>
      </c>
      <c r="N172" s="98">
        <f t="shared" si="15"/>
        <v>0</v>
      </c>
      <c r="O172" s="97">
        <f t="shared" si="7"/>
        <v>1</v>
      </c>
      <c r="P172" s="97">
        <f t="shared" si="16"/>
        <v>3</v>
      </c>
      <c r="Q172" s="99">
        <f t="shared" si="8"/>
        <v>3</v>
      </c>
      <c r="R172" s="99">
        <f t="shared" si="17"/>
        <v>2</v>
      </c>
      <c r="S172" s="99">
        <f t="shared" si="18"/>
        <v>2</v>
      </c>
      <c r="T172" s="99">
        <f t="shared" si="19"/>
        <v>2</v>
      </c>
      <c r="U172" s="99">
        <f t="shared" si="20"/>
        <v>0</v>
      </c>
      <c r="V172" s="100">
        <f t="shared" si="21"/>
        <v>50600</v>
      </c>
      <c r="W172" s="99">
        <f t="shared" si="22"/>
        <v>0</v>
      </c>
      <c r="X172" s="81">
        <f t="shared" si="23"/>
        <v>0</v>
      </c>
      <c r="Y172" s="81">
        <f t="shared" si="24"/>
        <v>0</v>
      </c>
      <c r="Z172" s="81">
        <f t="shared" si="25"/>
        <v>3782</v>
      </c>
      <c r="AA172" s="81">
        <f t="shared" si="26"/>
        <v>23</v>
      </c>
      <c r="AB172" s="81">
        <f t="shared" si="27"/>
        <v>54</v>
      </c>
      <c r="AC172" s="81">
        <f t="shared" si="28"/>
        <v>54</v>
      </c>
      <c r="AD172" s="100">
        <f t="shared" si="29"/>
        <v>48989.148148148146</v>
      </c>
      <c r="AE172" s="101">
        <f t="shared" si="30"/>
        <v>0</v>
      </c>
      <c r="AF172" s="102">
        <f t="shared" si="31"/>
        <v>0</v>
      </c>
      <c r="AG172" s="102">
        <f t="shared" si="32"/>
        <v>0</v>
      </c>
      <c r="AH172" s="102">
        <f t="shared" si="33"/>
        <v>0</v>
      </c>
      <c r="AI172" s="6"/>
    </row>
    <row r="173" spans="8:35" ht="15" customHeight="1">
      <c r="H173" s="95">
        <v>118</v>
      </c>
      <c r="I173" s="95">
        <f t="shared" si="10"/>
        <v>249</v>
      </c>
      <c r="J173" s="96">
        <f t="shared" si="11"/>
        <v>45409</v>
      </c>
      <c r="K173" s="97">
        <f t="shared" si="12"/>
        <v>0</v>
      </c>
      <c r="L173" s="97">
        <f t="shared" si="13"/>
        <v>0</v>
      </c>
      <c r="M173" s="97">
        <f t="shared" si="14"/>
        <v>0</v>
      </c>
      <c r="N173" s="98">
        <f t="shared" si="15"/>
        <v>0</v>
      </c>
      <c r="O173" s="97">
        <f t="shared" si="7"/>
        <v>1</v>
      </c>
      <c r="P173" s="97">
        <f t="shared" si="16"/>
        <v>3</v>
      </c>
      <c r="Q173" s="99">
        <f t="shared" si="8"/>
        <v>3</v>
      </c>
      <c r="R173" s="99">
        <f t="shared" si="17"/>
        <v>2</v>
      </c>
      <c r="S173" s="99">
        <f t="shared" si="18"/>
        <v>2</v>
      </c>
      <c r="T173" s="99">
        <f t="shared" si="19"/>
        <v>2</v>
      </c>
      <c r="U173" s="99">
        <f t="shared" si="20"/>
        <v>0</v>
      </c>
      <c r="V173" s="100">
        <f t="shared" si="21"/>
        <v>50600</v>
      </c>
      <c r="W173" s="99">
        <f t="shared" si="22"/>
        <v>0</v>
      </c>
      <c r="X173" s="81">
        <f t="shared" si="23"/>
        <v>0</v>
      </c>
      <c r="Y173" s="81">
        <f t="shared" si="24"/>
        <v>0</v>
      </c>
      <c r="Z173" s="81">
        <f t="shared" si="25"/>
        <v>3782</v>
      </c>
      <c r="AA173" s="81">
        <f t="shared" si="26"/>
        <v>24</v>
      </c>
      <c r="AB173" s="81">
        <f t="shared" si="27"/>
        <v>54</v>
      </c>
      <c r="AC173" s="81">
        <f t="shared" si="28"/>
        <v>54</v>
      </c>
      <c r="AD173" s="100">
        <f t="shared" si="29"/>
        <v>48919.111111111109</v>
      </c>
      <c r="AE173" s="101">
        <f t="shared" si="30"/>
        <v>0</v>
      </c>
      <c r="AF173" s="102">
        <f t="shared" si="31"/>
        <v>0</v>
      </c>
      <c r="AG173" s="102">
        <f t="shared" si="32"/>
        <v>0</v>
      </c>
      <c r="AH173" s="102">
        <f t="shared" si="33"/>
        <v>0</v>
      </c>
      <c r="AI173" s="6"/>
    </row>
    <row r="174" spans="8:35" ht="15" customHeight="1">
      <c r="H174" s="95">
        <v>119</v>
      </c>
      <c r="I174" s="95">
        <f t="shared" si="10"/>
        <v>248</v>
      </c>
      <c r="J174" s="96">
        <f t="shared" si="11"/>
        <v>45410</v>
      </c>
      <c r="K174" s="97">
        <f t="shared" si="12"/>
        <v>0</v>
      </c>
      <c r="L174" s="97">
        <f t="shared" si="13"/>
        <v>0</v>
      </c>
      <c r="M174" s="97">
        <f t="shared" si="14"/>
        <v>0</v>
      </c>
      <c r="N174" s="98">
        <f t="shared" si="15"/>
        <v>0</v>
      </c>
      <c r="O174" s="97">
        <f t="shared" si="7"/>
        <v>1</v>
      </c>
      <c r="P174" s="97">
        <f t="shared" si="16"/>
        <v>3</v>
      </c>
      <c r="Q174" s="99">
        <f t="shared" si="8"/>
        <v>3</v>
      </c>
      <c r="R174" s="99">
        <f t="shared" si="17"/>
        <v>2</v>
      </c>
      <c r="S174" s="99">
        <f t="shared" si="18"/>
        <v>2</v>
      </c>
      <c r="T174" s="99">
        <f t="shared" si="19"/>
        <v>2</v>
      </c>
      <c r="U174" s="99">
        <f t="shared" si="20"/>
        <v>0</v>
      </c>
      <c r="V174" s="100">
        <f t="shared" si="21"/>
        <v>50600</v>
      </c>
      <c r="W174" s="99">
        <f t="shared" si="22"/>
        <v>0</v>
      </c>
      <c r="X174" s="81">
        <f t="shared" si="23"/>
        <v>0</v>
      </c>
      <c r="Y174" s="81">
        <f t="shared" si="24"/>
        <v>0</v>
      </c>
      <c r="Z174" s="81">
        <f t="shared" si="25"/>
        <v>3782</v>
      </c>
      <c r="AA174" s="81">
        <f t="shared" si="26"/>
        <v>25</v>
      </c>
      <c r="AB174" s="81">
        <f t="shared" si="27"/>
        <v>54</v>
      </c>
      <c r="AC174" s="81">
        <f t="shared" si="28"/>
        <v>54</v>
      </c>
      <c r="AD174" s="100">
        <f t="shared" si="29"/>
        <v>48849.074074074073</v>
      </c>
      <c r="AE174" s="101">
        <f t="shared" si="30"/>
        <v>0</v>
      </c>
      <c r="AF174" s="102">
        <f t="shared" si="31"/>
        <v>0</v>
      </c>
      <c r="AG174" s="102">
        <f t="shared" si="32"/>
        <v>0</v>
      </c>
      <c r="AH174" s="102">
        <f t="shared" si="33"/>
        <v>0</v>
      </c>
      <c r="AI174" s="6"/>
    </row>
    <row r="175" spans="8:35" ht="15" customHeight="1">
      <c r="H175" s="95">
        <v>120</v>
      </c>
      <c r="I175" s="95">
        <f t="shared" si="10"/>
        <v>247</v>
      </c>
      <c r="J175" s="96">
        <f t="shared" si="11"/>
        <v>45411</v>
      </c>
      <c r="K175" s="97">
        <f t="shared" si="12"/>
        <v>0</v>
      </c>
      <c r="L175" s="97">
        <f t="shared" si="13"/>
        <v>0</v>
      </c>
      <c r="M175" s="97">
        <f t="shared" si="14"/>
        <v>0</v>
      </c>
      <c r="N175" s="98">
        <f t="shared" si="15"/>
        <v>0</v>
      </c>
      <c r="O175" s="97">
        <f t="shared" si="7"/>
        <v>1</v>
      </c>
      <c r="P175" s="97">
        <f t="shared" si="16"/>
        <v>3</v>
      </c>
      <c r="Q175" s="99">
        <f t="shared" si="8"/>
        <v>3</v>
      </c>
      <c r="R175" s="99">
        <f t="shared" si="17"/>
        <v>2</v>
      </c>
      <c r="S175" s="99">
        <f t="shared" si="18"/>
        <v>2</v>
      </c>
      <c r="T175" s="99">
        <f t="shared" si="19"/>
        <v>2</v>
      </c>
      <c r="U175" s="99">
        <f t="shared" si="20"/>
        <v>0</v>
      </c>
      <c r="V175" s="100">
        <f t="shared" si="21"/>
        <v>50600</v>
      </c>
      <c r="W175" s="99">
        <f t="shared" si="22"/>
        <v>0</v>
      </c>
      <c r="X175" s="81">
        <f t="shared" si="23"/>
        <v>0</v>
      </c>
      <c r="Y175" s="81">
        <f t="shared" si="24"/>
        <v>0</v>
      </c>
      <c r="Z175" s="81">
        <f t="shared" si="25"/>
        <v>3782</v>
      </c>
      <c r="AA175" s="81">
        <f t="shared" si="26"/>
        <v>26</v>
      </c>
      <c r="AB175" s="81">
        <f t="shared" si="27"/>
        <v>54</v>
      </c>
      <c r="AC175" s="81">
        <f t="shared" si="28"/>
        <v>54</v>
      </c>
      <c r="AD175" s="100">
        <f t="shared" si="29"/>
        <v>48779.037037037036</v>
      </c>
      <c r="AE175" s="101">
        <f t="shared" si="30"/>
        <v>0</v>
      </c>
      <c r="AF175" s="102">
        <f t="shared" si="31"/>
        <v>0</v>
      </c>
      <c r="AG175" s="102">
        <f t="shared" si="32"/>
        <v>0</v>
      </c>
      <c r="AH175" s="102">
        <f t="shared" si="33"/>
        <v>0</v>
      </c>
      <c r="AI175" s="6"/>
    </row>
    <row r="176" spans="8:35" ht="15" customHeight="1">
      <c r="H176" s="95">
        <v>121</v>
      </c>
      <c r="I176" s="95">
        <f t="shared" si="10"/>
        <v>246</v>
      </c>
      <c r="J176" s="96">
        <f t="shared" si="11"/>
        <v>45412</v>
      </c>
      <c r="K176" s="97">
        <f t="shared" si="12"/>
        <v>0</v>
      </c>
      <c r="L176" s="97">
        <f t="shared" si="13"/>
        <v>0</v>
      </c>
      <c r="M176" s="97">
        <f t="shared" si="14"/>
        <v>0</v>
      </c>
      <c r="N176" s="98">
        <f t="shared" si="15"/>
        <v>0</v>
      </c>
      <c r="O176" s="97">
        <f t="shared" si="7"/>
        <v>1</v>
      </c>
      <c r="P176" s="97">
        <f t="shared" si="16"/>
        <v>3</v>
      </c>
      <c r="Q176" s="99">
        <f t="shared" si="8"/>
        <v>3</v>
      </c>
      <c r="R176" s="99">
        <f t="shared" si="17"/>
        <v>2</v>
      </c>
      <c r="S176" s="99">
        <f t="shared" si="18"/>
        <v>2</v>
      </c>
      <c r="T176" s="99">
        <f t="shared" si="19"/>
        <v>2</v>
      </c>
      <c r="U176" s="99">
        <f t="shared" si="20"/>
        <v>0</v>
      </c>
      <c r="V176" s="100">
        <f t="shared" si="21"/>
        <v>50600</v>
      </c>
      <c r="W176" s="99">
        <f t="shared" si="22"/>
        <v>0</v>
      </c>
      <c r="X176" s="81">
        <f t="shared" si="23"/>
        <v>0</v>
      </c>
      <c r="Y176" s="81">
        <f t="shared" si="24"/>
        <v>0</v>
      </c>
      <c r="Z176" s="81">
        <f t="shared" si="25"/>
        <v>3782</v>
      </c>
      <c r="AA176" s="81">
        <f t="shared" si="26"/>
        <v>27</v>
      </c>
      <c r="AB176" s="81">
        <f t="shared" si="27"/>
        <v>54</v>
      </c>
      <c r="AC176" s="81">
        <f t="shared" si="28"/>
        <v>54</v>
      </c>
      <c r="AD176" s="100">
        <f t="shared" si="29"/>
        <v>48709</v>
      </c>
      <c r="AE176" s="101">
        <f t="shared" si="30"/>
        <v>0</v>
      </c>
      <c r="AF176" s="102">
        <f t="shared" si="31"/>
        <v>0</v>
      </c>
      <c r="AG176" s="102">
        <f t="shared" si="32"/>
        <v>0</v>
      </c>
      <c r="AH176" s="102">
        <f t="shared" si="33"/>
        <v>0</v>
      </c>
      <c r="AI176" s="6"/>
    </row>
    <row r="177" spans="8:35" ht="15" customHeight="1">
      <c r="H177" s="95">
        <v>122</v>
      </c>
      <c r="I177" s="95">
        <f t="shared" si="10"/>
        <v>245</v>
      </c>
      <c r="J177" s="96">
        <f t="shared" si="11"/>
        <v>45413</v>
      </c>
      <c r="K177" s="97">
        <f t="shared" si="12"/>
        <v>0</v>
      </c>
      <c r="L177" s="97">
        <f t="shared" si="13"/>
        <v>0</v>
      </c>
      <c r="M177" s="97">
        <f t="shared" si="14"/>
        <v>0</v>
      </c>
      <c r="N177" s="98">
        <f t="shared" si="15"/>
        <v>0</v>
      </c>
      <c r="O177" s="97">
        <f t="shared" si="7"/>
        <v>1</v>
      </c>
      <c r="P177" s="97">
        <f t="shared" si="16"/>
        <v>3</v>
      </c>
      <c r="Q177" s="99">
        <f t="shared" si="8"/>
        <v>3</v>
      </c>
      <c r="R177" s="99">
        <f t="shared" si="17"/>
        <v>2</v>
      </c>
      <c r="S177" s="99">
        <f t="shared" si="18"/>
        <v>2</v>
      </c>
      <c r="T177" s="99">
        <f t="shared" si="19"/>
        <v>2</v>
      </c>
      <c r="U177" s="99">
        <f t="shared" si="20"/>
        <v>0</v>
      </c>
      <c r="V177" s="100">
        <f t="shared" si="21"/>
        <v>50600</v>
      </c>
      <c r="W177" s="99">
        <f t="shared" si="22"/>
        <v>0</v>
      </c>
      <c r="X177" s="81">
        <f t="shared" si="23"/>
        <v>0</v>
      </c>
      <c r="Y177" s="81">
        <f t="shared" si="24"/>
        <v>0</v>
      </c>
      <c r="Z177" s="81">
        <f t="shared" si="25"/>
        <v>3782</v>
      </c>
      <c r="AA177" s="81">
        <f t="shared" si="26"/>
        <v>28</v>
      </c>
      <c r="AB177" s="81">
        <f t="shared" si="27"/>
        <v>54</v>
      </c>
      <c r="AC177" s="81">
        <f t="shared" si="28"/>
        <v>54</v>
      </c>
      <c r="AD177" s="100">
        <f t="shared" si="29"/>
        <v>48638.962962962964</v>
      </c>
      <c r="AE177" s="101">
        <f t="shared" si="30"/>
        <v>0</v>
      </c>
      <c r="AF177" s="102">
        <f t="shared" si="31"/>
        <v>0</v>
      </c>
      <c r="AG177" s="102">
        <f t="shared" si="32"/>
        <v>0</v>
      </c>
      <c r="AH177" s="102">
        <f t="shared" si="33"/>
        <v>0</v>
      </c>
      <c r="AI177" s="6"/>
    </row>
    <row r="178" spans="8:35" ht="15" customHeight="1">
      <c r="H178" s="95">
        <v>123</v>
      </c>
      <c r="I178" s="95">
        <f t="shared" si="10"/>
        <v>244</v>
      </c>
      <c r="J178" s="96">
        <f t="shared" si="11"/>
        <v>45414</v>
      </c>
      <c r="K178" s="97">
        <f t="shared" si="12"/>
        <v>0</v>
      </c>
      <c r="L178" s="97">
        <f t="shared" si="13"/>
        <v>0</v>
      </c>
      <c r="M178" s="97">
        <f t="shared" si="14"/>
        <v>0</v>
      </c>
      <c r="N178" s="98">
        <f t="shared" si="15"/>
        <v>0</v>
      </c>
      <c r="O178" s="97">
        <f t="shared" si="7"/>
        <v>1</v>
      </c>
      <c r="P178" s="97">
        <f t="shared" si="16"/>
        <v>3</v>
      </c>
      <c r="Q178" s="99">
        <f t="shared" si="8"/>
        <v>3</v>
      </c>
      <c r="R178" s="99">
        <f t="shared" si="17"/>
        <v>2</v>
      </c>
      <c r="S178" s="99">
        <f t="shared" si="18"/>
        <v>2</v>
      </c>
      <c r="T178" s="99">
        <f t="shared" si="19"/>
        <v>2</v>
      </c>
      <c r="U178" s="99">
        <f t="shared" si="20"/>
        <v>0</v>
      </c>
      <c r="V178" s="100">
        <f t="shared" si="21"/>
        <v>50600</v>
      </c>
      <c r="W178" s="99">
        <f t="shared" si="22"/>
        <v>0</v>
      </c>
      <c r="X178" s="81">
        <f t="shared" si="23"/>
        <v>0</v>
      </c>
      <c r="Y178" s="81">
        <f t="shared" si="24"/>
        <v>0</v>
      </c>
      <c r="Z178" s="81">
        <f t="shared" si="25"/>
        <v>3782</v>
      </c>
      <c r="AA178" s="81">
        <f t="shared" si="26"/>
        <v>29</v>
      </c>
      <c r="AB178" s="81">
        <f t="shared" si="27"/>
        <v>54</v>
      </c>
      <c r="AC178" s="81">
        <f t="shared" si="28"/>
        <v>54</v>
      </c>
      <c r="AD178" s="100">
        <f t="shared" si="29"/>
        <v>48568.925925925927</v>
      </c>
      <c r="AE178" s="101">
        <f t="shared" si="30"/>
        <v>0</v>
      </c>
      <c r="AF178" s="102">
        <f t="shared" si="31"/>
        <v>0</v>
      </c>
      <c r="AG178" s="102">
        <f t="shared" si="32"/>
        <v>0</v>
      </c>
      <c r="AH178" s="102">
        <f t="shared" si="33"/>
        <v>0</v>
      </c>
      <c r="AI178" s="6"/>
    </row>
    <row r="179" spans="8:35" ht="15" customHeight="1">
      <c r="H179" s="95">
        <v>124</v>
      </c>
      <c r="I179" s="95">
        <f t="shared" si="10"/>
        <v>243</v>
      </c>
      <c r="J179" s="96">
        <f t="shared" si="11"/>
        <v>45415</v>
      </c>
      <c r="K179" s="97">
        <f t="shared" si="12"/>
        <v>0</v>
      </c>
      <c r="L179" s="97">
        <f t="shared" si="13"/>
        <v>0</v>
      </c>
      <c r="M179" s="97">
        <f t="shared" si="14"/>
        <v>0</v>
      </c>
      <c r="N179" s="98">
        <f t="shared" si="15"/>
        <v>0</v>
      </c>
      <c r="O179" s="97">
        <f t="shared" si="7"/>
        <v>1</v>
      </c>
      <c r="P179" s="97">
        <f t="shared" si="16"/>
        <v>3</v>
      </c>
      <c r="Q179" s="99">
        <f t="shared" si="8"/>
        <v>3</v>
      </c>
      <c r="R179" s="99">
        <f t="shared" si="17"/>
        <v>2</v>
      </c>
      <c r="S179" s="99">
        <f t="shared" si="18"/>
        <v>2</v>
      </c>
      <c r="T179" s="99">
        <f t="shared" si="19"/>
        <v>2</v>
      </c>
      <c r="U179" s="99">
        <f t="shared" si="20"/>
        <v>0</v>
      </c>
      <c r="V179" s="100">
        <f t="shared" si="21"/>
        <v>50600</v>
      </c>
      <c r="W179" s="99">
        <f t="shared" si="22"/>
        <v>0</v>
      </c>
      <c r="X179" s="81">
        <f t="shared" si="23"/>
        <v>0</v>
      </c>
      <c r="Y179" s="81">
        <f t="shared" si="24"/>
        <v>0</v>
      </c>
      <c r="Z179" s="81">
        <f t="shared" si="25"/>
        <v>3782</v>
      </c>
      <c r="AA179" s="81">
        <f t="shared" si="26"/>
        <v>30</v>
      </c>
      <c r="AB179" s="81">
        <f t="shared" si="27"/>
        <v>54</v>
      </c>
      <c r="AC179" s="81">
        <f t="shared" si="28"/>
        <v>54</v>
      </c>
      <c r="AD179" s="100">
        <f t="shared" si="29"/>
        <v>48498.888888888891</v>
      </c>
      <c r="AE179" s="101">
        <f t="shared" si="30"/>
        <v>0</v>
      </c>
      <c r="AF179" s="102">
        <f t="shared" si="31"/>
        <v>0</v>
      </c>
      <c r="AG179" s="102">
        <f t="shared" si="32"/>
        <v>0</v>
      </c>
      <c r="AH179" s="102">
        <f t="shared" si="33"/>
        <v>0</v>
      </c>
      <c r="AI179" s="6"/>
    </row>
    <row r="180" spans="8:35" ht="15" customHeight="1">
      <c r="H180" s="95">
        <v>125</v>
      </c>
      <c r="I180" s="95">
        <f t="shared" si="10"/>
        <v>242</v>
      </c>
      <c r="J180" s="96">
        <f t="shared" si="11"/>
        <v>45416</v>
      </c>
      <c r="K180" s="97">
        <f t="shared" si="12"/>
        <v>0</v>
      </c>
      <c r="L180" s="97">
        <f t="shared" si="13"/>
        <v>0</v>
      </c>
      <c r="M180" s="97">
        <f t="shared" si="14"/>
        <v>0</v>
      </c>
      <c r="N180" s="98">
        <f t="shared" si="15"/>
        <v>0</v>
      </c>
      <c r="O180" s="97">
        <f t="shared" si="7"/>
        <v>1</v>
      </c>
      <c r="P180" s="97">
        <f t="shared" si="16"/>
        <v>3</v>
      </c>
      <c r="Q180" s="99">
        <f t="shared" si="8"/>
        <v>3</v>
      </c>
      <c r="R180" s="99">
        <f t="shared" si="17"/>
        <v>2</v>
      </c>
      <c r="S180" s="99">
        <f t="shared" si="18"/>
        <v>2</v>
      </c>
      <c r="T180" s="99">
        <f t="shared" si="19"/>
        <v>2</v>
      </c>
      <c r="U180" s="99">
        <f t="shared" si="20"/>
        <v>0</v>
      </c>
      <c r="V180" s="100">
        <f t="shared" si="21"/>
        <v>50600</v>
      </c>
      <c r="W180" s="99">
        <f t="shared" si="22"/>
        <v>0</v>
      </c>
      <c r="X180" s="81">
        <f t="shared" si="23"/>
        <v>0</v>
      </c>
      <c r="Y180" s="81">
        <f t="shared" si="24"/>
        <v>0</v>
      </c>
      <c r="Z180" s="81">
        <f t="shared" si="25"/>
        <v>3782</v>
      </c>
      <c r="AA180" s="81">
        <f t="shared" si="26"/>
        <v>31</v>
      </c>
      <c r="AB180" s="81">
        <f t="shared" si="27"/>
        <v>54</v>
      </c>
      <c r="AC180" s="81">
        <f t="shared" si="28"/>
        <v>54</v>
      </c>
      <c r="AD180" s="100">
        <f t="shared" si="29"/>
        <v>48428.851851851854</v>
      </c>
      <c r="AE180" s="101">
        <f t="shared" si="30"/>
        <v>0</v>
      </c>
      <c r="AF180" s="102">
        <f t="shared" si="31"/>
        <v>0</v>
      </c>
      <c r="AG180" s="102">
        <f t="shared" si="32"/>
        <v>0</v>
      </c>
      <c r="AH180" s="102">
        <f t="shared" si="33"/>
        <v>0</v>
      </c>
      <c r="AI180" s="6"/>
    </row>
    <row r="181" spans="8:35" ht="15" customHeight="1">
      <c r="H181" s="95">
        <v>126</v>
      </c>
      <c r="I181" s="95">
        <f t="shared" si="10"/>
        <v>241</v>
      </c>
      <c r="J181" s="96">
        <f t="shared" si="11"/>
        <v>45417</v>
      </c>
      <c r="K181" s="97">
        <f t="shared" si="12"/>
        <v>0</v>
      </c>
      <c r="L181" s="97">
        <f t="shared" si="13"/>
        <v>0</v>
      </c>
      <c r="M181" s="97">
        <f t="shared" si="14"/>
        <v>0</v>
      </c>
      <c r="N181" s="98">
        <f t="shared" si="15"/>
        <v>0</v>
      </c>
      <c r="O181" s="97">
        <f t="shared" si="7"/>
        <v>1</v>
      </c>
      <c r="P181" s="97">
        <f t="shared" si="16"/>
        <v>3</v>
      </c>
      <c r="Q181" s="99">
        <f t="shared" si="8"/>
        <v>3</v>
      </c>
      <c r="R181" s="99">
        <f t="shared" si="17"/>
        <v>2</v>
      </c>
      <c r="S181" s="99">
        <f t="shared" si="18"/>
        <v>2</v>
      </c>
      <c r="T181" s="99">
        <f t="shared" si="19"/>
        <v>2</v>
      </c>
      <c r="U181" s="99">
        <f t="shared" si="20"/>
        <v>0</v>
      </c>
      <c r="V181" s="100">
        <f t="shared" si="21"/>
        <v>50600</v>
      </c>
      <c r="W181" s="99">
        <f t="shared" si="22"/>
        <v>0</v>
      </c>
      <c r="X181" s="81">
        <f t="shared" si="23"/>
        <v>0</v>
      </c>
      <c r="Y181" s="81">
        <f t="shared" si="24"/>
        <v>0</v>
      </c>
      <c r="Z181" s="81">
        <f t="shared" si="25"/>
        <v>3782</v>
      </c>
      <c r="AA181" s="81">
        <f t="shared" si="26"/>
        <v>32</v>
      </c>
      <c r="AB181" s="81">
        <f t="shared" si="27"/>
        <v>54</v>
      </c>
      <c r="AC181" s="81">
        <f t="shared" si="28"/>
        <v>54</v>
      </c>
      <c r="AD181" s="100">
        <f t="shared" si="29"/>
        <v>48358.814814814818</v>
      </c>
      <c r="AE181" s="101">
        <f t="shared" si="30"/>
        <v>0</v>
      </c>
      <c r="AF181" s="102">
        <f t="shared" si="31"/>
        <v>0</v>
      </c>
      <c r="AG181" s="102">
        <f t="shared" si="32"/>
        <v>0</v>
      </c>
      <c r="AH181" s="102">
        <f t="shared" si="33"/>
        <v>0</v>
      </c>
      <c r="AI181" s="6"/>
    </row>
    <row r="182" spans="8:35" ht="15" customHeight="1">
      <c r="H182" s="95">
        <v>127</v>
      </c>
      <c r="I182" s="95">
        <f t="shared" si="10"/>
        <v>240</v>
      </c>
      <c r="J182" s="96">
        <f t="shared" si="11"/>
        <v>45418</v>
      </c>
      <c r="K182" s="97">
        <f t="shared" si="12"/>
        <v>0</v>
      </c>
      <c r="L182" s="97">
        <f t="shared" si="13"/>
        <v>0</v>
      </c>
      <c r="M182" s="97">
        <f t="shared" si="14"/>
        <v>0</v>
      </c>
      <c r="N182" s="98">
        <f t="shared" si="15"/>
        <v>0</v>
      </c>
      <c r="O182" s="97">
        <f t="shared" si="7"/>
        <v>1</v>
      </c>
      <c r="P182" s="97">
        <f t="shared" si="16"/>
        <v>3</v>
      </c>
      <c r="Q182" s="99">
        <f t="shared" si="8"/>
        <v>3</v>
      </c>
      <c r="R182" s="99">
        <f t="shared" si="17"/>
        <v>2</v>
      </c>
      <c r="S182" s="99">
        <f t="shared" si="18"/>
        <v>2</v>
      </c>
      <c r="T182" s="99">
        <f t="shared" si="19"/>
        <v>2</v>
      </c>
      <c r="U182" s="99">
        <f t="shared" si="20"/>
        <v>0</v>
      </c>
      <c r="V182" s="100">
        <f t="shared" si="21"/>
        <v>50600</v>
      </c>
      <c r="W182" s="99">
        <f t="shared" si="22"/>
        <v>0</v>
      </c>
      <c r="X182" s="81">
        <f t="shared" si="23"/>
        <v>0</v>
      </c>
      <c r="Y182" s="81">
        <f t="shared" si="24"/>
        <v>0</v>
      </c>
      <c r="Z182" s="81">
        <f t="shared" si="25"/>
        <v>3782</v>
      </c>
      <c r="AA182" s="81">
        <f t="shared" si="26"/>
        <v>33</v>
      </c>
      <c r="AB182" s="81">
        <f t="shared" si="27"/>
        <v>54</v>
      </c>
      <c r="AC182" s="81">
        <f t="shared" si="28"/>
        <v>54</v>
      </c>
      <c r="AD182" s="100">
        <f t="shared" si="29"/>
        <v>48288.777777777781</v>
      </c>
      <c r="AE182" s="101">
        <f t="shared" si="30"/>
        <v>0</v>
      </c>
      <c r="AF182" s="102">
        <f t="shared" si="31"/>
        <v>0</v>
      </c>
      <c r="AG182" s="102">
        <f t="shared" si="32"/>
        <v>0</v>
      </c>
      <c r="AH182" s="102">
        <f t="shared" si="33"/>
        <v>0</v>
      </c>
      <c r="AI182" s="6"/>
    </row>
    <row r="183" spans="8:35" ht="15" customHeight="1">
      <c r="H183" s="95">
        <v>128</v>
      </c>
      <c r="I183" s="95">
        <f t="shared" si="10"/>
        <v>239</v>
      </c>
      <c r="J183" s="96">
        <f t="shared" si="11"/>
        <v>45419</v>
      </c>
      <c r="K183" s="97">
        <f t="shared" si="12"/>
        <v>0</v>
      </c>
      <c r="L183" s="97">
        <f t="shared" si="13"/>
        <v>0</v>
      </c>
      <c r="M183" s="97">
        <f t="shared" si="14"/>
        <v>0</v>
      </c>
      <c r="N183" s="98">
        <f t="shared" si="15"/>
        <v>0</v>
      </c>
      <c r="O183" s="97">
        <f t="shared" si="7"/>
        <v>1</v>
      </c>
      <c r="P183" s="97">
        <f t="shared" si="16"/>
        <v>3</v>
      </c>
      <c r="Q183" s="99">
        <f t="shared" si="8"/>
        <v>3</v>
      </c>
      <c r="R183" s="99">
        <f t="shared" si="17"/>
        <v>2</v>
      </c>
      <c r="S183" s="99">
        <f t="shared" si="18"/>
        <v>2</v>
      </c>
      <c r="T183" s="99">
        <f t="shared" si="19"/>
        <v>2</v>
      </c>
      <c r="U183" s="99">
        <f t="shared" si="20"/>
        <v>0</v>
      </c>
      <c r="V183" s="100">
        <f t="shared" si="21"/>
        <v>50600</v>
      </c>
      <c r="W183" s="99">
        <f t="shared" si="22"/>
        <v>0</v>
      </c>
      <c r="X183" s="81">
        <f t="shared" si="23"/>
        <v>0</v>
      </c>
      <c r="Y183" s="81">
        <f t="shared" si="24"/>
        <v>0</v>
      </c>
      <c r="Z183" s="81">
        <f t="shared" si="25"/>
        <v>3782</v>
      </c>
      <c r="AA183" s="81">
        <f t="shared" si="26"/>
        <v>34</v>
      </c>
      <c r="AB183" s="81">
        <f t="shared" si="27"/>
        <v>54</v>
      </c>
      <c r="AC183" s="81">
        <f t="shared" si="28"/>
        <v>54</v>
      </c>
      <c r="AD183" s="100">
        <f t="shared" si="29"/>
        <v>48218.740740740745</v>
      </c>
      <c r="AE183" s="101">
        <f t="shared" si="30"/>
        <v>0</v>
      </c>
      <c r="AF183" s="102">
        <f t="shared" si="31"/>
        <v>0</v>
      </c>
      <c r="AG183" s="102">
        <f t="shared" si="32"/>
        <v>0</v>
      </c>
      <c r="AH183" s="102">
        <f t="shared" si="33"/>
        <v>0</v>
      </c>
      <c r="AI183" s="6"/>
    </row>
    <row r="184" spans="8:35" ht="15" customHeight="1">
      <c r="H184" s="95">
        <v>129</v>
      </c>
      <c r="I184" s="95">
        <f t="shared" si="10"/>
        <v>238</v>
      </c>
      <c r="J184" s="96">
        <f t="shared" si="11"/>
        <v>45420</v>
      </c>
      <c r="K184" s="97">
        <f t="shared" si="12"/>
        <v>0</v>
      </c>
      <c r="L184" s="97">
        <f t="shared" si="13"/>
        <v>0</v>
      </c>
      <c r="M184" s="97">
        <f t="shared" si="14"/>
        <v>0</v>
      </c>
      <c r="N184" s="98">
        <f t="shared" si="15"/>
        <v>0</v>
      </c>
      <c r="O184" s="97">
        <f t="shared" si="7"/>
        <v>1</v>
      </c>
      <c r="P184" s="97">
        <f t="shared" si="16"/>
        <v>3</v>
      </c>
      <c r="Q184" s="99">
        <f t="shared" si="8"/>
        <v>3</v>
      </c>
      <c r="R184" s="99">
        <f t="shared" si="17"/>
        <v>2</v>
      </c>
      <c r="S184" s="99">
        <f t="shared" si="18"/>
        <v>2</v>
      </c>
      <c r="T184" s="99">
        <f t="shared" si="19"/>
        <v>2</v>
      </c>
      <c r="U184" s="99">
        <f t="shared" si="20"/>
        <v>0</v>
      </c>
      <c r="V184" s="100">
        <f t="shared" si="21"/>
        <v>50600</v>
      </c>
      <c r="W184" s="99">
        <f t="shared" si="22"/>
        <v>0</v>
      </c>
      <c r="X184" s="81">
        <f t="shared" si="23"/>
        <v>0</v>
      </c>
      <c r="Y184" s="81">
        <f t="shared" si="24"/>
        <v>0</v>
      </c>
      <c r="Z184" s="81">
        <f t="shared" si="25"/>
        <v>3782</v>
      </c>
      <c r="AA184" s="81">
        <f t="shared" si="26"/>
        <v>35</v>
      </c>
      <c r="AB184" s="81">
        <f t="shared" si="27"/>
        <v>54</v>
      </c>
      <c r="AC184" s="81">
        <f t="shared" si="28"/>
        <v>54</v>
      </c>
      <c r="AD184" s="100">
        <f t="shared" si="29"/>
        <v>48148.703703703701</v>
      </c>
      <c r="AE184" s="101">
        <f t="shared" si="30"/>
        <v>0</v>
      </c>
      <c r="AF184" s="102">
        <f t="shared" si="31"/>
        <v>0</v>
      </c>
      <c r="AG184" s="102">
        <f t="shared" si="32"/>
        <v>0</v>
      </c>
      <c r="AH184" s="102">
        <f t="shared" si="33"/>
        <v>0</v>
      </c>
      <c r="AI184" s="6"/>
    </row>
    <row r="185" spans="8:35" ht="15" customHeight="1">
      <c r="H185" s="95">
        <v>130</v>
      </c>
      <c r="I185" s="95">
        <f t="shared" si="10"/>
        <v>237</v>
      </c>
      <c r="J185" s="96">
        <f t="shared" si="11"/>
        <v>45421</v>
      </c>
      <c r="K185" s="97">
        <f t="shared" si="12"/>
        <v>0</v>
      </c>
      <c r="L185" s="97">
        <f t="shared" si="13"/>
        <v>12000</v>
      </c>
      <c r="M185" s="97">
        <f t="shared" si="14"/>
        <v>0</v>
      </c>
      <c r="N185" s="98">
        <f t="shared" si="15"/>
        <v>0</v>
      </c>
      <c r="O185" s="97">
        <f t="shared" si="7"/>
        <v>1</v>
      </c>
      <c r="P185" s="97">
        <f t="shared" si="16"/>
        <v>3</v>
      </c>
      <c r="Q185" s="99">
        <f t="shared" si="8"/>
        <v>3</v>
      </c>
      <c r="R185" s="99">
        <f t="shared" si="17"/>
        <v>2</v>
      </c>
      <c r="S185" s="99">
        <f t="shared" si="18"/>
        <v>2</v>
      </c>
      <c r="T185" s="99">
        <f t="shared" si="19"/>
        <v>2</v>
      </c>
      <c r="U185" s="99">
        <f t="shared" si="20"/>
        <v>0</v>
      </c>
      <c r="V185" s="100">
        <f t="shared" si="21"/>
        <v>50600</v>
      </c>
      <c r="W185" s="99">
        <f t="shared" si="22"/>
        <v>0</v>
      </c>
      <c r="X185" s="81">
        <f t="shared" si="23"/>
        <v>12000</v>
      </c>
      <c r="Y185" s="81">
        <f t="shared" si="24"/>
        <v>0</v>
      </c>
      <c r="Z185" s="81">
        <f t="shared" si="25"/>
        <v>3782</v>
      </c>
      <c r="AA185" s="81">
        <f t="shared" si="26"/>
        <v>36</v>
      </c>
      <c r="AB185" s="81">
        <f t="shared" si="27"/>
        <v>54</v>
      </c>
      <c r="AC185" s="81">
        <f t="shared" si="28"/>
        <v>54</v>
      </c>
      <c r="AD185" s="100">
        <f t="shared" si="29"/>
        <v>36078.666666666664</v>
      </c>
      <c r="AE185" s="101">
        <f t="shared" si="30"/>
        <v>0</v>
      </c>
      <c r="AF185" s="102">
        <f t="shared" si="31"/>
        <v>1.6</v>
      </c>
      <c r="AG185" s="102">
        <f t="shared" si="32"/>
        <v>0</v>
      </c>
      <c r="AH185" s="102">
        <f t="shared" si="33"/>
        <v>19200</v>
      </c>
      <c r="AI185" s="6"/>
    </row>
    <row r="186" spans="8:35" ht="15" customHeight="1">
      <c r="H186" s="95">
        <v>131</v>
      </c>
      <c r="I186" s="95">
        <f t="shared" si="10"/>
        <v>236</v>
      </c>
      <c r="J186" s="96">
        <f t="shared" si="11"/>
        <v>45422</v>
      </c>
      <c r="K186" s="97">
        <f t="shared" si="12"/>
        <v>0</v>
      </c>
      <c r="L186" s="97">
        <f t="shared" si="13"/>
        <v>0</v>
      </c>
      <c r="M186" s="97">
        <f t="shared" si="14"/>
        <v>0</v>
      </c>
      <c r="N186" s="98">
        <f t="shared" si="15"/>
        <v>0</v>
      </c>
      <c r="O186" s="97">
        <f t="shared" si="7"/>
        <v>1</v>
      </c>
      <c r="P186" s="97">
        <f t="shared" si="16"/>
        <v>3</v>
      </c>
      <c r="Q186" s="99">
        <f t="shared" si="8"/>
        <v>3</v>
      </c>
      <c r="R186" s="99">
        <f t="shared" si="17"/>
        <v>2</v>
      </c>
      <c r="S186" s="99">
        <f t="shared" si="18"/>
        <v>2</v>
      </c>
      <c r="T186" s="99">
        <f t="shared" si="19"/>
        <v>2</v>
      </c>
      <c r="U186" s="99">
        <f t="shared" si="20"/>
        <v>0</v>
      </c>
      <c r="V186" s="100">
        <f t="shared" si="21"/>
        <v>50600</v>
      </c>
      <c r="W186" s="99">
        <f t="shared" si="22"/>
        <v>0</v>
      </c>
      <c r="X186" s="81">
        <f t="shared" si="23"/>
        <v>12000</v>
      </c>
      <c r="Y186" s="81">
        <f t="shared" si="24"/>
        <v>0</v>
      </c>
      <c r="Z186" s="81">
        <f t="shared" si="25"/>
        <v>3782</v>
      </c>
      <c r="AA186" s="81">
        <f t="shared" si="26"/>
        <v>37</v>
      </c>
      <c r="AB186" s="81">
        <f t="shared" si="27"/>
        <v>54</v>
      </c>
      <c r="AC186" s="81">
        <f t="shared" si="28"/>
        <v>54</v>
      </c>
      <c r="AD186" s="100">
        <f t="shared" si="29"/>
        <v>36008.629629629628</v>
      </c>
      <c r="AE186" s="101">
        <f t="shared" si="30"/>
        <v>0</v>
      </c>
      <c r="AF186" s="102">
        <f t="shared" si="31"/>
        <v>0</v>
      </c>
      <c r="AG186" s="102">
        <f t="shared" si="32"/>
        <v>0</v>
      </c>
      <c r="AH186" s="102">
        <f t="shared" si="33"/>
        <v>0</v>
      </c>
      <c r="AI186" s="6"/>
    </row>
    <row r="187" spans="8:35" ht="15" customHeight="1">
      <c r="H187" s="95">
        <v>132</v>
      </c>
      <c r="I187" s="95">
        <f t="shared" si="10"/>
        <v>235</v>
      </c>
      <c r="J187" s="96">
        <f t="shared" si="11"/>
        <v>45423</v>
      </c>
      <c r="K187" s="97">
        <f t="shared" si="12"/>
        <v>0</v>
      </c>
      <c r="L187" s="97">
        <f t="shared" si="13"/>
        <v>0</v>
      </c>
      <c r="M187" s="97">
        <f t="shared" si="14"/>
        <v>0</v>
      </c>
      <c r="N187" s="98">
        <f t="shared" si="15"/>
        <v>0</v>
      </c>
      <c r="O187" s="97">
        <f t="shared" si="7"/>
        <v>1</v>
      </c>
      <c r="P187" s="97">
        <f t="shared" si="16"/>
        <v>3</v>
      </c>
      <c r="Q187" s="99">
        <f t="shared" si="8"/>
        <v>3</v>
      </c>
      <c r="R187" s="99">
        <f t="shared" si="17"/>
        <v>2</v>
      </c>
      <c r="S187" s="99">
        <f t="shared" si="18"/>
        <v>2</v>
      </c>
      <c r="T187" s="99">
        <f t="shared" si="19"/>
        <v>2</v>
      </c>
      <c r="U187" s="99">
        <f t="shared" si="20"/>
        <v>0</v>
      </c>
      <c r="V187" s="100">
        <f t="shared" si="21"/>
        <v>50600</v>
      </c>
      <c r="W187" s="99">
        <f t="shared" si="22"/>
        <v>0</v>
      </c>
      <c r="X187" s="81">
        <f t="shared" si="23"/>
        <v>12000</v>
      </c>
      <c r="Y187" s="81">
        <f t="shared" si="24"/>
        <v>0</v>
      </c>
      <c r="Z187" s="81">
        <f t="shared" si="25"/>
        <v>3782</v>
      </c>
      <c r="AA187" s="81">
        <f t="shared" si="26"/>
        <v>38</v>
      </c>
      <c r="AB187" s="81">
        <f t="shared" si="27"/>
        <v>54</v>
      </c>
      <c r="AC187" s="81">
        <f t="shared" si="28"/>
        <v>54</v>
      </c>
      <c r="AD187" s="100">
        <f t="shared" si="29"/>
        <v>35938.592592592591</v>
      </c>
      <c r="AE187" s="101">
        <f t="shared" si="30"/>
        <v>0</v>
      </c>
      <c r="AF187" s="102">
        <f t="shared" si="31"/>
        <v>0</v>
      </c>
      <c r="AG187" s="102">
        <f t="shared" si="32"/>
        <v>0</v>
      </c>
      <c r="AH187" s="102">
        <f t="shared" si="33"/>
        <v>0</v>
      </c>
      <c r="AI187" s="6"/>
    </row>
    <row r="188" spans="8:35" ht="15" customHeight="1">
      <c r="H188" s="95">
        <v>133</v>
      </c>
      <c r="I188" s="95">
        <f t="shared" si="10"/>
        <v>234</v>
      </c>
      <c r="J188" s="96">
        <f t="shared" si="11"/>
        <v>45424</v>
      </c>
      <c r="K188" s="97">
        <f t="shared" si="12"/>
        <v>0</v>
      </c>
      <c r="L188" s="97">
        <f t="shared" si="13"/>
        <v>0</v>
      </c>
      <c r="M188" s="97">
        <f t="shared" si="14"/>
        <v>0</v>
      </c>
      <c r="N188" s="98">
        <f t="shared" si="15"/>
        <v>0</v>
      </c>
      <c r="O188" s="97">
        <f t="shared" si="7"/>
        <v>1</v>
      </c>
      <c r="P188" s="97">
        <f t="shared" si="16"/>
        <v>3</v>
      </c>
      <c r="Q188" s="99">
        <f t="shared" si="8"/>
        <v>3</v>
      </c>
      <c r="R188" s="99">
        <f t="shared" si="17"/>
        <v>2</v>
      </c>
      <c r="S188" s="99">
        <f t="shared" si="18"/>
        <v>2</v>
      </c>
      <c r="T188" s="99">
        <f t="shared" si="19"/>
        <v>2</v>
      </c>
      <c r="U188" s="99">
        <f t="shared" si="20"/>
        <v>0</v>
      </c>
      <c r="V188" s="100">
        <f t="shared" si="21"/>
        <v>50600</v>
      </c>
      <c r="W188" s="99">
        <f t="shared" si="22"/>
        <v>0</v>
      </c>
      <c r="X188" s="81">
        <f t="shared" si="23"/>
        <v>12000</v>
      </c>
      <c r="Y188" s="81">
        <f t="shared" si="24"/>
        <v>0</v>
      </c>
      <c r="Z188" s="81">
        <f t="shared" si="25"/>
        <v>3782</v>
      </c>
      <c r="AA188" s="81">
        <f t="shared" si="26"/>
        <v>39</v>
      </c>
      <c r="AB188" s="81">
        <f t="shared" si="27"/>
        <v>54</v>
      </c>
      <c r="AC188" s="81">
        <f t="shared" si="28"/>
        <v>54</v>
      </c>
      <c r="AD188" s="100">
        <f t="shared" si="29"/>
        <v>35868.555555555555</v>
      </c>
      <c r="AE188" s="101">
        <f t="shared" si="30"/>
        <v>0</v>
      </c>
      <c r="AF188" s="102">
        <f t="shared" si="31"/>
        <v>0</v>
      </c>
      <c r="AG188" s="102">
        <f t="shared" si="32"/>
        <v>0</v>
      </c>
      <c r="AH188" s="102">
        <f t="shared" si="33"/>
        <v>0</v>
      </c>
      <c r="AI188" s="6"/>
    </row>
    <row r="189" spans="8:35" ht="15" customHeight="1">
      <c r="H189" s="95">
        <v>134</v>
      </c>
      <c r="I189" s="95">
        <f t="shared" si="10"/>
        <v>233</v>
      </c>
      <c r="J189" s="96">
        <f t="shared" si="11"/>
        <v>45425</v>
      </c>
      <c r="K189" s="97">
        <f t="shared" si="12"/>
        <v>0</v>
      </c>
      <c r="L189" s="97">
        <f t="shared" si="13"/>
        <v>0</v>
      </c>
      <c r="M189" s="97">
        <f t="shared" si="14"/>
        <v>0</v>
      </c>
      <c r="N189" s="98">
        <f t="shared" si="15"/>
        <v>0</v>
      </c>
      <c r="O189" s="97">
        <f t="shared" si="7"/>
        <v>1</v>
      </c>
      <c r="P189" s="97">
        <f t="shared" si="16"/>
        <v>3</v>
      </c>
      <c r="Q189" s="99">
        <f t="shared" si="8"/>
        <v>3</v>
      </c>
      <c r="R189" s="99">
        <f t="shared" si="17"/>
        <v>2</v>
      </c>
      <c r="S189" s="99">
        <f t="shared" si="18"/>
        <v>2</v>
      </c>
      <c r="T189" s="99">
        <f t="shared" si="19"/>
        <v>2</v>
      </c>
      <c r="U189" s="99">
        <f t="shared" si="20"/>
        <v>0</v>
      </c>
      <c r="V189" s="100">
        <f t="shared" si="21"/>
        <v>50600</v>
      </c>
      <c r="W189" s="99">
        <f t="shared" si="22"/>
        <v>0</v>
      </c>
      <c r="X189" s="81">
        <f t="shared" si="23"/>
        <v>12000</v>
      </c>
      <c r="Y189" s="81">
        <f t="shared" si="24"/>
        <v>0</v>
      </c>
      <c r="Z189" s="81">
        <f t="shared" si="25"/>
        <v>3782</v>
      </c>
      <c r="AA189" s="81">
        <f t="shared" si="26"/>
        <v>40</v>
      </c>
      <c r="AB189" s="81">
        <f t="shared" si="27"/>
        <v>54</v>
      </c>
      <c r="AC189" s="81">
        <f t="shared" si="28"/>
        <v>54</v>
      </c>
      <c r="AD189" s="100">
        <f t="shared" si="29"/>
        <v>35798.518518518518</v>
      </c>
      <c r="AE189" s="101">
        <f t="shared" si="30"/>
        <v>0</v>
      </c>
      <c r="AF189" s="102">
        <f t="shared" si="31"/>
        <v>0</v>
      </c>
      <c r="AG189" s="102">
        <f t="shared" si="32"/>
        <v>0</v>
      </c>
      <c r="AH189" s="102">
        <f t="shared" si="33"/>
        <v>0</v>
      </c>
      <c r="AI189" s="6"/>
    </row>
    <row r="190" spans="8:35" ht="15" customHeight="1">
      <c r="H190" s="95">
        <v>135</v>
      </c>
      <c r="I190" s="95">
        <f t="shared" si="10"/>
        <v>232</v>
      </c>
      <c r="J190" s="96">
        <f t="shared" si="11"/>
        <v>45426</v>
      </c>
      <c r="K190" s="97">
        <f t="shared" si="12"/>
        <v>0</v>
      </c>
      <c r="L190" s="97">
        <f t="shared" si="13"/>
        <v>0</v>
      </c>
      <c r="M190" s="97">
        <f t="shared" si="14"/>
        <v>0</v>
      </c>
      <c r="N190" s="98">
        <f t="shared" si="15"/>
        <v>0</v>
      </c>
      <c r="O190" s="97">
        <f t="shared" si="7"/>
        <v>1</v>
      </c>
      <c r="P190" s="97">
        <f t="shared" si="16"/>
        <v>3</v>
      </c>
      <c r="Q190" s="99">
        <f t="shared" si="8"/>
        <v>3</v>
      </c>
      <c r="R190" s="99">
        <f t="shared" si="17"/>
        <v>2</v>
      </c>
      <c r="S190" s="99">
        <f t="shared" si="18"/>
        <v>2</v>
      </c>
      <c r="T190" s="99">
        <f t="shared" si="19"/>
        <v>2</v>
      </c>
      <c r="U190" s="99">
        <f t="shared" si="20"/>
        <v>0</v>
      </c>
      <c r="V190" s="100">
        <f t="shared" si="21"/>
        <v>50600</v>
      </c>
      <c r="W190" s="99">
        <f t="shared" si="22"/>
        <v>0</v>
      </c>
      <c r="X190" s="81">
        <f t="shared" si="23"/>
        <v>12000</v>
      </c>
      <c r="Y190" s="81">
        <f t="shared" si="24"/>
        <v>0</v>
      </c>
      <c r="Z190" s="81">
        <f t="shared" si="25"/>
        <v>3782</v>
      </c>
      <c r="AA190" s="81">
        <f t="shared" si="26"/>
        <v>41</v>
      </c>
      <c r="AB190" s="81">
        <f t="shared" si="27"/>
        <v>54</v>
      </c>
      <c r="AC190" s="81">
        <f t="shared" si="28"/>
        <v>54</v>
      </c>
      <c r="AD190" s="100">
        <f t="shared" si="29"/>
        <v>35728.481481481482</v>
      </c>
      <c r="AE190" s="101">
        <f t="shared" si="30"/>
        <v>0</v>
      </c>
      <c r="AF190" s="102">
        <f t="shared" si="31"/>
        <v>0</v>
      </c>
      <c r="AG190" s="102">
        <f t="shared" si="32"/>
        <v>0</v>
      </c>
      <c r="AH190" s="102">
        <f t="shared" si="33"/>
        <v>0</v>
      </c>
      <c r="AI190" s="6"/>
    </row>
    <row r="191" spans="8:35" ht="15" customHeight="1">
      <c r="H191" s="95">
        <v>136</v>
      </c>
      <c r="I191" s="95">
        <f t="shared" si="10"/>
        <v>231</v>
      </c>
      <c r="J191" s="96">
        <f t="shared" si="11"/>
        <v>45427</v>
      </c>
      <c r="K191" s="97">
        <f t="shared" si="12"/>
        <v>0</v>
      </c>
      <c r="L191" s="97">
        <f t="shared" si="13"/>
        <v>0</v>
      </c>
      <c r="M191" s="97">
        <f t="shared" si="14"/>
        <v>0</v>
      </c>
      <c r="N191" s="98">
        <f t="shared" si="15"/>
        <v>0</v>
      </c>
      <c r="O191" s="97">
        <f t="shared" si="7"/>
        <v>1</v>
      </c>
      <c r="P191" s="97">
        <f t="shared" si="16"/>
        <v>3</v>
      </c>
      <c r="Q191" s="99">
        <f t="shared" si="8"/>
        <v>3</v>
      </c>
      <c r="R191" s="99">
        <f t="shared" si="17"/>
        <v>2</v>
      </c>
      <c r="S191" s="99">
        <f t="shared" si="18"/>
        <v>2</v>
      </c>
      <c r="T191" s="99">
        <f t="shared" si="19"/>
        <v>2</v>
      </c>
      <c r="U191" s="99">
        <f t="shared" si="20"/>
        <v>0</v>
      </c>
      <c r="V191" s="100">
        <f t="shared" si="21"/>
        <v>50600</v>
      </c>
      <c r="W191" s="99">
        <f t="shared" si="22"/>
        <v>0</v>
      </c>
      <c r="X191" s="81">
        <f t="shared" si="23"/>
        <v>12000</v>
      </c>
      <c r="Y191" s="81">
        <f t="shared" si="24"/>
        <v>0</v>
      </c>
      <c r="Z191" s="81">
        <f t="shared" si="25"/>
        <v>3782</v>
      </c>
      <c r="AA191" s="81">
        <f t="shared" si="26"/>
        <v>42</v>
      </c>
      <c r="AB191" s="81">
        <f t="shared" si="27"/>
        <v>54</v>
      </c>
      <c r="AC191" s="81">
        <f t="shared" si="28"/>
        <v>54</v>
      </c>
      <c r="AD191" s="100">
        <f t="shared" si="29"/>
        <v>35658.444444444445</v>
      </c>
      <c r="AE191" s="101">
        <f t="shared" si="30"/>
        <v>0</v>
      </c>
      <c r="AF191" s="102">
        <f t="shared" si="31"/>
        <v>0</v>
      </c>
      <c r="AG191" s="102">
        <f t="shared" si="32"/>
        <v>0</v>
      </c>
      <c r="AH191" s="102">
        <f t="shared" si="33"/>
        <v>0</v>
      </c>
      <c r="AI191" s="6"/>
    </row>
    <row r="192" spans="8:35" ht="15" customHeight="1">
      <c r="H192" s="95">
        <v>137</v>
      </c>
      <c r="I192" s="95">
        <f t="shared" si="10"/>
        <v>230</v>
      </c>
      <c r="J192" s="96">
        <f t="shared" si="11"/>
        <v>45428</v>
      </c>
      <c r="K192" s="97">
        <f t="shared" si="12"/>
        <v>0</v>
      </c>
      <c r="L192" s="97">
        <f t="shared" si="13"/>
        <v>12928</v>
      </c>
      <c r="M192" s="97">
        <f t="shared" si="14"/>
        <v>0</v>
      </c>
      <c r="N192" s="98">
        <f t="shared" si="15"/>
        <v>0</v>
      </c>
      <c r="O192" s="97">
        <f t="shared" si="7"/>
        <v>1</v>
      </c>
      <c r="P192" s="97">
        <f t="shared" si="16"/>
        <v>3</v>
      </c>
      <c r="Q192" s="99">
        <f t="shared" si="8"/>
        <v>3</v>
      </c>
      <c r="R192" s="99">
        <f t="shared" si="17"/>
        <v>2</v>
      </c>
      <c r="S192" s="99">
        <f t="shared" si="18"/>
        <v>2</v>
      </c>
      <c r="T192" s="99">
        <f t="shared" si="19"/>
        <v>2</v>
      </c>
      <c r="U192" s="99">
        <f t="shared" si="20"/>
        <v>0</v>
      </c>
      <c r="V192" s="100">
        <f t="shared" si="21"/>
        <v>50600</v>
      </c>
      <c r="W192" s="99">
        <f t="shared" si="22"/>
        <v>0</v>
      </c>
      <c r="X192" s="81">
        <f t="shared" si="23"/>
        <v>24928</v>
      </c>
      <c r="Y192" s="81">
        <f t="shared" si="24"/>
        <v>0</v>
      </c>
      <c r="Z192" s="81">
        <f t="shared" si="25"/>
        <v>3782</v>
      </c>
      <c r="AA192" s="81">
        <f t="shared" si="26"/>
        <v>43</v>
      </c>
      <c r="AB192" s="81">
        <f t="shared" si="27"/>
        <v>54</v>
      </c>
      <c r="AC192" s="81">
        <f t="shared" si="28"/>
        <v>54</v>
      </c>
      <c r="AD192" s="100">
        <f t="shared" si="29"/>
        <v>22660.407407407409</v>
      </c>
      <c r="AE192" s="101">
        <f t="shared" si="30"/>
        <v>0</v>
      </c>
      <c r="AF192" s="102">
        <f t="shared" si="31"/>
        <v>2.5</v>
      </c>
      <c r="AG192" s="102">
        <f t="shared" si="32"/>
        <v>0</v>
      </c>
      <c r="AH192" s="102">
        <f t="shared" si="33"/>
        <v>32320</v>
      </c>
      <c r="AI192" s="6"/>
    </row>
    <row r="193" spans="8:35" ht="15" customHeight="1">
      <c r="H193" s="95">
        <v>138</v>
      </c>
      <c r="I193" s="95">
        <f t="shared" si="10"/>
        <v>229</v>
      </c>
      <c r="J193" s="96">
        <f t="shared" si="11"/>
        <v>45429</v>
      </c>
      <c r="K193" s="97">
        <f t="shared" si="12"/>
        <v>0</v>
      </c>
      <c r="L193" s="97">
        <f t="shared" si="13"/>
        <v>0</v>
      </c>
      <c r="M193" s="97">
        <f t="shared" si="14"/>
        <v>0</v>
      </c>
      <c r="N193" s="98">
        <f t="shared" si="15"/>
        <v>0</v>
      </c>
      <c r="O193" s="97">
        <f t="shared" si="7"/>
        <v>1</v>
      </c>
      <c r="P193" s="97">
        <f t="shared" si="16"/>
        <v>3</v>
      </c>
      <c r="Q193" s="99">
        <f t="shared" si="8"/>
        <v>3</v>
      </c>
      <c r="R193" s="99">
        <f t="shared" si="17"/>
        <v>2</v>
      </c>
      <c r="S193" s="99">
        <f t="shared" si="18"/>
        <v>2</v>
      </c>
      <c r="T193" s="99">
        <f t="shared" si="19"/>
        <v>2</v>
      </c>
      <c r="U193" s="99">
        <f t="shared" si="20"/>
        <v>0</v>
      </c>
      <c r="V193" s="100">
        <f t="shared" si="21"/>
        <v>50600</v>
      </c>
      <c r="W193" s="99">
        <f t="shared" si="22"/>
        <v>0</v>
      </c>
      <c r="X193" s="81">
        <f t="shared" si="23"/>
        <v>24928</v>
      </c>
      <c r="Y193" s="81">
        <f t="shared" si="24"/>
        <v>0</v>
      </c>
      <c r="Z193" s="81">
        <f t="shared" si="25"/>
        <v>3782</v>
      </c>
      <c r="AA193" s="81">
        <f t="shared" si="26"/>
        <v>44</v>
      </c>
      <c r="AB193" s="81">
        <f t="shared" si="27"/>
        <v>54</v>
      </c>
      <c r="AC193" s="81">
        <f t="shared" si="28"/>
        <v>54</v>
      </c>
      <c r="AD193" s="100">
        <f t="shared" si="29"/>
        <v>22590.370370370372</v>
      </c>
      <c r="AE193" s="101">
        <f t="shared" si="30"/>
        <v>0</v>
      </c>
      <c r="AF193" s="102">
        <f t="shared" si="31"/>
        <v>0</v>
      </c>
      <c r="AG193" s="102">
        <f t="shared" si="32"/>
        <v>0</v>
      </c>
      <c r="AH193" s="102">
        <f t="shared" si="33"/>
        <v>0</v>
      </c>
      <c r="AI193" s="6"/>
    </row>
    <row r="194" spans="8:35" ht="15" customHeight="1">
      <c r="H194" s="95">
        <v>139</v>
      </c>
      <c r="I194" s="95">
        <f t="shared" si="10"/>
        <v>228</v>
      </c>
      <c r="J194" s="96">
        <f t="shared" si="11"/>
        <v>45430</v>
      </c>
      <c r="K194" s="97">
        <f t="shared" si="12"/>
        <v>0</v>
      </c>
      <c r="L194" s="97">
        <f t="shared" si="13"/>
        <v>0</v>
      </c>
      <c r="M194" s="97">
        <f t="shared" si="14"/>
        <v>0</v>
      </c>
      <c r="N194" s="98">
        <f t="shared" si="15"/>
        <v>0</v>
      </c>
      <c r="O194" s="97">
        <f t="shared" si="7"/>
        <v>1</v>
      </c>
      <c r="P194" s="97">
        <f t="shared" si="16"/>
        <v>3</v>
      </c>
      <c r="Q194" s="99">
        <f t="shared" si="8"/>
        <v>3</v>
      </c>
      <c r="R194" s="99">
        <f t="shared" si="17"/>
        <v>2</v>
      </c>
      <c r="S194" s="99">
        <f t="shared" si="18"/>
        <v>2</v>
      </c>
      <c r="T194" s="99">
        <f t="shared" si="19"/>
        <v>2</v>
      </c>
      <c r="U194" s="99">
        <f t="shared" si="20"/>
        <v>0</v>
      </c>
      <c r="V194" s="100">
        <f t="shared" si="21"/>
        <v>50600</v>
      </c>
      <c r="W194" s="99">
        <f t="shared" si="22"/>
        <v>0</v>
      </c>
      <c r="X194" s="81">
        <f t="shared" si="23"/>
        <v>24928</v>
      </c>
      <c r="Y194" s="81">
        <f t="shared" si="24"/>
        <v>0</v>
      </c>
      <c r="Z194" s="81">
        <f t="shared" si="25"/>
        <v>3782</v>
      </c>
      <c r="AA194" s="81">
        <f t="shared" si="26"/>
        <v>45</v>
      </c>
      <c r="AB194" s="81">
        <f t="shared" si="27"/>
        <v>54</v>
      </c>
      <c r="AC194" s="81">
        <f t="shared" si="28"/>
        <v>54</v>
      </c>
      <c r="AD194" s="100">
        <f t="shared" si="29"/>
        <v>22520.333333333332</v>
      </c>
      <c r="AE194" s="101">
        <f t="shared" si="30"/>
        <v>0</v>
      </c>
      <c r="AF194" s="102">
        <f t="shared" si="31"/>
        <v>0</v>
      </c>
      <c r="AG194" s="102">
        <f t="shared" si="32"/>
        <v>0</v>
      </c>
      <c r="AH194" s="102">
        <f t="shared" si="33"/>
        <v>0</v>
      </c>
      <c r="AI194" s="6"/>
    </row>
    <row r="195" spans="8:35" ht="15" customHeight="1">
      <c r="H195" s="95">
        <v>140</v>
      </c>
      <c r="I195" s="95">
        <f t="shared" si="10"/>
        <v>227</v>
      </c>
      <c r="J195" s="96">
        <f t="shared" si="11"/>
        <v>45431</v>
      </c>
      <c r="K195" s="97">
        <f t="shared" si="12"/>
        <v>0</v>
      </c>
      <c r="L195" s="97">
        <f t="shared" si="13"/>
        <v>0</v>
      </c>
      <c r="M195" s="97">
        <f t="shared" si="14"/>
        <v>0</v>
      </c>
      <c r="N195" s="98">
        <f t="shared" si="15"/>
        <v>0</v>
      </c>
      <c r="O195" s="97">
        <f t="shared" si="7"/>
        <v>1</v>
      </c>
      <c r="P195" s="97">
        <f t="shared" si="16"/>
        <v>3</v>
      </c>
      <c r="Q195" s="99">
        <f t="shared" si="8"/>
        <v>3</v>
      </c>
      <c r="R195" s="99">
        <f t="shared" si="17"/>
        <v>2</v>
      </c>
      <c r="S195" s="99">
        <f t="shared" si="18"/>
        <v>2</v>
      </c>
      <c r="T195" s="99">
        <f t="shared" si="19"/>
        <v>2</v>
      </c>
      <c r="U195" s="99">
        <f t="shared" si="20"/>
        <v>0</v>
      </c>
      <c r="V195" s="100">
        <f t="shared" si="21"/>
        <v>50600</v>
      </c>
      <c r="W195" s="99">
        <f t="shared" si="22"/>
        <v>0</v>
      </c>
      <c r="X195" s="81">
        <f t="shared" si="23"/>
        <v>24928</v>
      </c>
      <c r="Y195" s="81">
        <f t="shared" si="24"/>
        <v>0</v>
      </c>
      <c r="Z195" s="81">
        <f t="shared" si="25"/>
        <v>3782</v>
      </c>
      <c r="AA195" s="81">
        <f t="shared" si="26"/>
        <v>46</v>
      </c>
      <c r="AB195" s="81">
        <f t="shared" si="27"/>
        <v>54</v>
      </c>
      <c r="AC195" s="81">
        <f t="shared" si="28"/>
        <v>54</v>
      </c>
      <c r="AD195" s="100">
        <f t="shared" si="29"/>
        <v>22450.296296296296</v>
      </c>
      <c r="AE195" s="101">
        <f t="shared" si="30"/>
        <v>0</v>
      </c>
      <c r="AF195" s="102">
        <f t="shared" si="31"/>
        <v>0</v>
      </c>
      <c r="AG195" s="102">
        <f t="shared" si="32"/>
        <v>0</v>
      </c>
      <c r="AH195" s="102">
        <f t="shared" si="33"/>
        <v>0</v>
      </c>
      <c r="AI195" s="6"/>
    </row>
    <row r="196" spans="8:35" ht="15" customHeight="1">
      <c r="H196" s="95">
        <v>141</v>
      </c>
      <c r="I196" s="95">
        <f t="shared" si="10"/>
        <v>226</v>
      </c>
      <c r="J196" s="96">
        <f t="shared" si="11"/>
        <v>45432</v>
      </c>
      <c r="K196" s="97">
        <f t="shared" si="12"/>
        <v>0</v>
      </c>
      <c r="L196" s="97">
        <f t="shared" si="13"/>
        <v>0</v>
      </c>
      <c r="M196" s="97">
        <f t="shared" si="14"/>
        <v>0</v>
      </c>
      <c r="N196" s="98">
        <f t="shared" si="15"/>
        <v>0</v>
      </c>
      <c r="O196" s="97">
        <f t="shared" si="7"/>
        <v>1</v>
      </c>
      <c r="P196" s="97">
        <f t="shared" si="16"/>
        <v>3</v>
      </c>
      <c r="Q196" s="99">
        <f t="shared" si="8"/>
        <v>3</v>
      </c>
      <c r="R196" s="99">
        <f t="shared" si="17"/>
        <v>2</v>
      </c>
      <c r="S196" s="99">
        <f t="shared" si="18"/>
        <v>2</v>
      </c>
      <c r="T196" s="99">
        <f t="shared" si="19"/>
        <v>2</v>
      </c>
      <c r="U196" s="99">
        <f t="shared" si="20"/>
        <v>0</v>
      </c>
      <c r="V196" s="100">
        <f t="shared" si="21"/>
        <v>50600</v>
      </c>
      <c r="W196" s="99">
        <f t="shared" si="22"/>
        <v>0</v>
      </c>
      <c r="X196" s="81">
        <f t="shared" si="23"/>
        <v>24928</v>
      </c>
      <c r="Y196" s="81">
        <f t="shared" si="24"/>
        <v>0</v>
      </c>
      <c r="Z196" s="81">
        <f t="shared" si="25"/>
        <v>3782</v>
      </c>
      <c r="AA196" s="81">
        <f t="shared" si="26"/>
        <v>47</v>
      </c>
      <c r="AB196" s="81">
        <f t="shared" si="27"/>
        <v>54</v>
      </c>
      <c r="AC196" s="81">
        <f t="shared" si="28"/>
        <v>54</v>
      </c>
      <c r="AD196" s="100">
        <f t="shared" si="29"/>
        <v>22380.259259259259</v>
      </c>
      <c r="AE196" s="101">
        <f t="shared" si="30"/>
        <v>0</v>
      </c>
      <c r="AF196" s="102">
        <f t="shared" si="31"/>
        <v>0</v>
      </c>
      <c r="AG196" s="102">
        <f t="shared" si="32"/>
        <v>0</v>
      </c>
      <c r="AH196" s="102">
        <f t="shared" si="33"/>
        <v>0</v>
      </c>
      <c r="AI196" s="6"/>
    </row>
    <row r="197" spans="8:35" ht="15" customHeight="1">
      <c r="H197" s="95">
        <v>142</v>
      </c>
      <c r="I197" s="95">
        <f t="shared" si="10"/>
        <v>225</v>
      </c>
      <c r="J197" s="96">
        <f t="shared" si="11"/>
        <v>45433</v>
      </c>
      <c r="K197" s="97">
        <f t="shared" si="12"/>
        <v>0</v>
      </c>
      <c r="L197" s="97">
        <f t="shared" si="13"/>
        <v>0</v>
      </c>
      <c r="M197" s="97">
        <f t="shared" si="14"/>
        <v>0</v>
      </c>
      <c r="N197" s="98">
        <f t="shared" si="15"/>
        <v>0</v>
      </c>
      <c r="O197" s="97">
        <f t="shared" si="7"/>
        <v>1</v>
      </c>
      <c r="P197" s="97">
        <f t="shared" si="16"/>
        <v>3</v>
      </c>
      <c r="Q197" s="99">
        <f t="shared" si="8"/>
        <v>3</v>
      </c>
      <c r="R197" s="99">
        <f t="shared" si="17"/>
        <v>2</v>
      </c>
      <c r="S197" s="99">
        <f t="shared" si="18"/>
        <v>2</v>
      </c>
      <c r="T197" s="99">
        <f t="shared" si="19"/>
        <v>2</v>
      </c>
      <c r="U197" s="99">
        <f t="shared" si="20"/>
        <v>0</v>
      </c>
      <c r="V197" s="100">
        <f t="shared" si="21"/>
        <v>50600</v>
      </c>
      <c r="W197" s="99">
        <f t="shared" si="22"/>
        <v>0</v>
      </c>
      <c r="X197" s="81">
        <f t="shared" si="23"/>
        <v>24928</v>
      </c>
      <c r="Y197" s="81">
        <f t="shared" si="24"/>
        <v>0</v>
      </c>
      <c r="Z197" s="81">
        <f t="shared" si="25"/>
        <v>3782</v>
      </c>
      <c r="AA197" s="81">
        <f t="shared" si="26"/>
        <v>48</v>
      </c>
      <c r="AB197" s="81">
        <f t="shared" si="27"/>
        <v>54</v>
      </c>
      <c r="AC197" s="81">
        <f t="shared" si="28"/>
        <v>54</v>
      </c>
      <c r="AD197" s="100">
        <f t="shared" si="29"/>
        <v>22310.222222222223</v>
      </c>
      <c r="AE197" s="101">
        <f t="shared" si="30"/>
        <v>0</v>
      </c>
      <c r="AF197" s="102">
        <f t="shared" si="31"/>
        <v>0</v>
      </c>
      <c r="AG197" s="102">
        <f t="shared" si="32"/>
        <v>0</v>
      </c>
      <c r="AH197" s="102">
        <f t="shared" si="33"/>
        <v>0</v>
      </c>
      <c r="AI197" s="6"/>
    </row>
    <row r="198" spans="8:35" ht="15" customHeight="1">
      <c r="H198" s="95">
        <v>143</v>
      </c>
      <c r="I198" s="95">
        <f t="shared" si="10"/>
        <v>224</v>
      </c>
      <c r="J198" s="96">
        <f t="shared" si="11"/>
        <v>45434</v>
      </c>
      <c r="K198" s="97">
        <f t="shared" si="12"/>
        <v>0</v>
      </c>
      <c r="L198" s="97">
        <f t="shared" si="13"/>
        <v>0</v>
      </c>
      <c r="M198" s="97">
        <f t="shared" si="14"/>
        <v>0</v>
      </c>
      <c r="N198" s="98">
        <f t="shared" si="15"/>
        <v>0</v>
      </c>
      <c r="O198" s="97">
        <f t="shared" si="7"/>
        <v>1</v>
      </c>
      <c r="P198" s="97">
        <f t="shared" si="16"/>
        <v>3</v>
      </c>
      <c r="Q198" s="99">
        <f t="shared" si="8"/>
        <v>3</v>
      </c>
      <c r="R198" s="99">
        <f t="shared" si="17"/>
        <v>2</v>
      </c>
      <c r="S198" s="99">
        <f t="shared" si="18"/>
        <v>2</v>
      </c>
      <c r="T198" s="99">
        <f t="shared" si="19"/>
        <v>2</v>
      </c>
      <c r="U198" s="99">
        <f t="shared" si="20"/>
        <v>0</v>
      </c>
      <c r="V198" s="100">
        <f t="shared" si="21"/>
        <v>50600</v>
      </c>
      <c r="W198" s="99">
        <f t="shared" si="22"/>
        <v>0</v>
      </c>
      <c r="X198" s="81">
        <f t="shared" si="23"/>
        <v>24928</v>
      </c>
      <c r="Y198" s="81">
        <f t="shared" si="24"/>
        <v>0</v>
      </c>
      <c r="Z198" s="81">
        <f t="shared" si="25"/>
        <v>3782</v>
      </c>
      <c r="AA198" s="81">
        <f t="shared" si="26"/>
        <v>49</v>
      </c>
      <c r="AB198" s="81">
        <f t="shared" si="27"/>
        <v>54</v>
      </c>
      <c r="AC198" s="81">
        <f t="shared" si="28"/>
        <v>54</v>
      </c>
      <c r="AD198" s="100">
        <f t="shared" si="29"/>
        <v>22240.185185185186</v>
      </c>
      <c r="AE198" s="101">
        <f t="shared" si="30"/>
        <v>0</v>
      </c>
      <c r="AF198" s="102">
        <f t="shared" si="31"/>
        <v>0</v>
      </c>
      <c r="AG198" s="102">
        <f t="shared" si="32"/>
        <v>0</v>
      </c>
      <c r="AH198" s="102">
        <f t="shared" si="33"/>
        <v>0</v>
      </c>
      <c r="AI198" s="6"/>
    </row>
    <row r="199" spans="8:35" ht="15" customHeight="1">
      <c r="H199" s="95">
        <v>144</v>
      </c>
      <c r="I199" s="95">
        <f t="shared" si="10"/>
        <v>223</v>
      </c>
      <c r="J199" s="96">
        <f t="shared" si="11"/>
        <v>45435</v>
      </c>
      <c r="K199" s="97">
        <f t="shared" si="12"/>
        <v>0</v>
      </c>
      <c r="L199" s="97">
        <f t="shared" si="13"/>
        <v>0</v>
      </c>
      <c r="M199" s="97">
        <f t="shared" si="14"/>
        <v>0</v>
      </c>
      <c r="N199" s="98">
        <f t="shared" si="15"/>
        <v>0</v>
      </c>
      <c r="O199" s="97">
        <f t="shared" si="7"/>
        <v>1</v>
      </c>
      <c r="P199" s="97">
        <f t="shared" si="16"/>
        <v>3</v>
      </c>
      <c r="Q199" s="99">
        <f t="shared" si="8"/>
        <v>3</v>
      </c>
      <c r="R199" s="99">
        <f t="shared" si="17"/>
        <v>2</v>
      </c>
      <c r="S199" s="99">
        <f t="shared" si="18"/>
        <v>2</v>
      </c>
      <c r="T199" s="99">
        <f t="shared" si="19"/>
        <v>2</v>
      </c>
      <c r="U199" s="99">
        <f t="shared" si="20"/>
        <v>0</v>
      </c>
      <c r="V199" s="100">
        <f t="shared" si="21"/>
        <v>50600</v>
      </c>
      <c r="W199" s="99">
        <f t="shared" si="22"/>
        <v>0</v>
      </c>
      <c r="X199" s="81">
        <f t="shared" si="23"/>
        <v>24928</v>
      </c>
      <c r="Y199" s="81">
        <f t="shared" si="24"/>
        <v>0</v>
      </c>
      <c r="Z199" s="81">
        <f t="shared" si="25"/>
        <v>3782</v>
      </c>
      <c r="AA199" s="81">
        <f t="shared" si="26"/>
        <v>50</v>
      </c>
      <c r="AB199" s="81">
        <f t="shared" si="27"/>
        <v>54</v>
      </c>
      <c r="AC199" s="81">
        <f t="shared" si="28"/>
        <v>54</v>
      </c>
      <c r="AD199" s="100">
        <f t="shared" si="29"/>
        <v>22170.14814814815</v>
      </c>
      <c r="AE199" s="101">
        <f t="shared" si="30"/>
        <v>0</v>
      </c>
      <c r="AF199" s="102">
        <f t="shared" si="31"/>
        <v>0</v>
      </c>
      <c r="AG199" s="102">
        <f t="shared" si="32"/>
        <v>0</v>
      </c>
      <c r="AH199" s="102">
        <f t="shared" si="33"/>
        <v>0</v>
      </c>
      <c r="AI199" s="6"/>
    </row>
    <row r="200" spans="8:35" ht="15" customHeight="1">
      <c r="H200" s="95">
        <v>145</v>
      </c>
      <c r="I200" s="95">
        <f t="shared" si="10"/>
        <v>222</v>
      </c>
      <c r="J200" s="96">
        <f t="shared" si="11"/>
        <v>45436</v>
      </c>
      <c r="K200" s="97">
        <f t="shared" si="12"/>
        <v>0</v>
      </c>
      <c r="L200" s="97">
        <f t="shared" si="13"/>
        <v>0</v>
      </c>
      <c r="M200" s="97">
        <f t="shared" si="14"/>
        <v>0</v>
      </c>
      <c r="N200" s="98">
        <f t="shared" si="15"/>
        <v>0</v>
      </c>
      <c r="O200" s="97">
        <f t="shared" si="7"/>
        <v>1</v>
      </c>
      <c r="P200" s="97">
        <f t="shared" si="16"/>
        <v>3</v>
      </c>
      <c r="Q200" s="99">
        <f t="shared" si="8"/>
        <v>3</v>
      </c>
      <c r="R200" s="99">
        <f t="shared" si="17"/>
        <v>2</v>
      </c>
      <c r="S200" s="99">
        <f t="shared" si="18"/>
        <v>2</v>
      </c>
      <c r="T200" s="99">
        <f t="shared" si="19"/>
        <v>2</v>
      </c>
      <c r="U200" s="99">
        <f t="shared" si="20"/>
        <v>0</v>
      </c>
      <c r="V200" s="100">
        <f t="shared" si="21"/>
        <v>50600</v>
      </c>
      <c r="W200" s="99">
        <f t="shared" si="22"/>
        <v>0</v>
      </c>
      <c r="X200" s="81">
        <f t="shared" si="23"/>
        <v>24928</v>
      </c>
      <c r="Y200" s="81">
        <f t="shared" si="24"/>
        <v>0</v>
      </c>
      <c r="Z200" s="81">
        <f t="shared" si="25"/>
        <v>3782</v>
      </c>
      <c r="AA200" s="81">
        <f t="shared" si="26"/>
        <v>51</v>
      </c>
      <c r="AB200" s="81">
        <f t="shared" si="27"/>
        <v>54</v>
      </c>
      <c r="AC200" s="81">
        <f t="shared" si="28"/>
        <v>54</v>
      </c>
      <c r="AD200" s="100">
        <f t="shared" si="29"/>
        <v>22100.111111111109</v>
      </c>
      <c r="AE200" s="101">
        <f t="shared" si="30"/>
        <v>0</v>
      </c>
      <c r="AF200" s="102">
        <f t="shared" si="31"/>
        <v>0</v>
      </c>
      <c r="AG200" s="102">
        <f t="shared" si="32"/>
        <v>0</v>
      </c>
      <c r="AH200" s="102">
        <f t="shared" si="33"/>
        <v>0</v>
      </c>
      <c r="AI200" s="6"/>
    </row>
    <row r="201" spans="8:35" ht="15" customHeight="1">
      <c r="H201" s="95">
        <v>146</v>
      </c>
      <c r="I201" s="95">
        <f t="shared" si="10"/>
        <v>221</v>
      </c>
      <c r="J201" s="96">
        <f t="shared" si="11"/>
        <v>45437</v>
      </c>
      <c r="K201" s="97">
        <f t="shared" si="12"/>
        <v>0</v>
      </c>
      <c r="L201" s="97">
        <f t="shared" si="13"/>
        <v>0</v>
      </c>
      <c r="M201" s="97">
        <f t="shared" si="14"/>
        <v>0</v>
      </c>
      <c r="N201" s="98">
        <f t="shared" si="15"/>
        <v>0</v>
      </c>
      <c r="O201" s="97">
        <f t="shared" si="7"/>
        <v>1</v>
      </c>
      <c r="P201" s="97">
        <f t="shared" si="16"/>
        <v>3</v>
      </c>
      <c r="Q201" s="99">
        <f t="shared" si="8"/>
        <v>3</v>
      </c>
      <c r="R201" s="99">
        <f t="shared" si="17"/>
        <v>2</v>
      </c>
      <c r="S201" s="99">
        <f t="shared" si="18"/>
        <v>2</v>
      </c>
      <c r="T201" s="99">
        <f t="shared" si="19"/>
        <v>2</v>
      </c>
      <c r="U201" s="99">
        <f t="shared" si="20"/>
        <v>0</v>
      </c>
      <c r="V201" s="100">
        <f t="shared" si="21"/>
        <v>50600</v>
      </c>
      <c r="W201" s="99">
        <f t="shared" si="22"/>
        <v>0</v>
      </c>
      <c r="X201" s="81">
        <f t="shared" si="23"/>
        <v>24928</v>
      </c>
      <c r="Y201" s="81">
        <f t="shared" si="24"/>
        <v>0</v>
      </c>
      <c r="Z201" s="81">
        <f t="shared" si="25"/>
        <v>3782</v>
      </c>
      <c r="AA201" s="81">
        <f t="shared" si="26"/>
        <v>52</v>
      </c>
      <c r="AB201" s="81">
        <f t="shared" si="27"/>
        <v>54</v>
      </c>
      <c r="AC201" s="81">
        <f t="shared" si="28"/>
        <v>54</v>
      </c>
      <c r="AD201" s="100">
        <f t="shared" si="29"/>
        <v>22030.074074074073</v>
      </c>
      <c r="AE201" s="101">
        <f t="shared" si="30"/>
        <v>0</v>
      </c>
      <c r="AF201" s="102">
        <f t="shared" si="31"/>
        <v>0</v>
      </c>
      <c r="AG201" s="102">
        <f t="shared" si="32"/>
        <v>0</v>
      </c>
      <c r="AH201" s="102">
        <f t="shared" si="33"/>
        <v>0</v>
      </c>
      <c r="AI201" s="6"/>
    </row>
    <row r="202" spans="8:35" ht="15" customHeight="1">
      <c r="H202" s="95">
        <v>147</v>
      </c>
      <c r="I202" s="95">
        <f t="shared" si="10"/>
        <v>220</v>
      </c>
      <c r="J202" s="96">
        <f t="shared" si="11"/>
        <v>45438</v>
      </c>
      <c r="K202" s="97">
        <f t="shared" si="12"/>
        <v>0</v>
      </c>
      <c r="L202" s="97">
        <f t="shared" si="13"/>
        <v>0</v>
      </c>
      <c r="M202" s="97">
        <f t="shared" si="14"/>
        <v>0</v>
      </c>
      <c r="N202" s="98">
        <f t="shared" si="15"/>
        <v>0</v>
      </c>
      <c r="O202" s="97">
        <f t="shared" si="7"/>
        <v>1</v>
      </c>
      <c r="P202" s="97">
        <f t="shared" si="16"/>
        <v>3</v>
      </c>
      <c r="Q202" s="99">
        <f t="shared" si="8"/>
        <v>3</v>
      </c>
      <c r="R202" s="99">
        <f t="shared" si="17"/>
        <v>2</v>
      </c>
      <c r="S202" s="99">
        <f t="shared" si="18"/>
        <v>2</v>
      </c>
      <c r="T202" s="99">
        <f t="shared" si="19"/>
        <v>2</v>
      </c>
      <c r="U202" s="99">
        <f t="shared" si="20"/>
        <v>0</v>
      </c>
      <c r="V202" s="100">
        <f t="shared" si="21"/>
        <v>50600</v>
      </c>
      <c r="W202" s="99">
        <f t="shared" si="22"/>
        <v>0</v>
      </c>
      <c r="X202" s="81">
        <f t="shared" si="23"/>
        <v>24928</v>
      </c>
      <c r="Y202" s="81">
        <f t="shared" si="24"/>
        <v>0</v>
      </c>
      <c r="Z202" s="81">
        <f t="shared" si="25"/>
        <v>3782</v>
      </c>
      <c r="AA202" s="81">
        <f t="shared" si="26"/>
        <v>53</v>
      </c>
      <c r="AB202" s="81">
        <f t="shared" si="27"/>
        <v>54</v>
      </c>
      <c r="AC202" s="81">
        <f t="shared" si="28"/>
        <v>54</v>
      </c>
      <c r="AD202" s="100">
        <f t="shared" si="29"/>
        <v>21960.037037037036</v>
      </c>
      <c r="AE202" s="101">
        <f t="shared" si="30"/>
        <v>0</v>
      </c>
      <c r="AF202" s="102">
        <f t="shared" si="31"/>
        <v>0</v>
      </c>
      <c r="AG202" s="102">
        <f t="shared" si="32"/>
        <v>0</v>
      </c>
      <c r="AH202" s="102">
        <f t="shared" si="33"/>
        <v>0</v>
      </c>
      <c r="AI202" s="6"/>
    </row>
    <row r="203" spans="8:35" ht="15" customHeight="1">
      <c r="H203" s="95">
        <v>148</v>
      </c>
      <c r="I203" s="95">
        <f t="shared" si="10"/>
        <v>219</v>
      </c>
      <c r="J203" s="96">
        <f t="shared" si="11"/>
        <v>45439</v>
      </c>
      <c r="K203" s="97">
        <f t="shared" si="12"/>
        <v>0</v>
      </c>
      <c r="L203" s="97">
        <f t="shared" si="13"/>
        <v>21890</v>
      </c>
      <c r="M203" s="97">
        <f t="shared" si="14"/>
        <v>1</v>
      </c>
      <c r="N203" s="98">
        <f t="shared" si="15"/>
        <v>0</v>
      </c>
      <c r="O203" s="97">
        <f t="shared" si="7"/>
        <v>1</v>
      </c>
      <c r="P203" s="97">
        <f t="shared" si="16"/>
        <v>3</v>
      </c>
      <c r="Q203" s="99">
        <f t="shared" si="8"/>
        <v>3</v>
      </c>
      <c r="R203" s="99">
        <f t="shared" si="17"/>
        <v>2</v>
      </c>
      <c r="S203" s="99">
        <f t="shared" si="18"/>
        <v>2</v>
      </c>
      <c r="T203" s="99">
        <f t="shared" si="19"/>
        <v>2</v>
      </c>
      <c r="U203" s="99">
        <f t="shared" si="20"/>
        <v>2</v>
      </c>
      <c r="V203" s="100">
        <f t="shared" si="21"/>
        <v>50600</v>
      </c>
      <c r="W203" s="99">
        <f t="shared" si="22"/>
        <v>2</v>
      </c>
      <c r="X203" s="81">
        <f t="shared" si="23"/>
        <v>46818</v>
      </c>
      <c r="Y203" s="81">
        <f t="shared" si="24"/>
        <v>3782</v>
      </c>
      <c r="Z203" s="81">
        <f t="shared" si="25"/>
        <v>3782</v>
      </c>
      <c r="AA203" s="81">
        <f t="shared" si="26"/>
        <v>54</v>
      </c>
      <c r="AB203" s="81">
        <f t="shared" si="27"/>
        <v>54</v>
      </c>
      <c r="AC203" s="81">
        <f t="shared" si="28"/>
        <v>54</v>
      </c>
      <c r="AD203" s="100">
        <f t="shared" si="29"/>
        <v>0</v>
      </c>
      <c r="AE203" s="101">
        <f t="shared" si="30"/>
        <v>0</v>
      </c>
      <c r="AF203" s="102">
        <f t="shared" si="31"/>
        <v>3.2</v>
      </c>
      <c r="AG203" s="102">
        <f t="shared" si="32"/>
        <v>0</v>
      </c>
      <c r="AH203" s="102">
        <f t="shared" si="33"/>
        <v>70048</v>
      </c>
      <c r="AI203" s="6"/>
    </row>
    <row r="204" spans="8:35" ht="15" customHeight="1">
      <c r="H204" s="95">
        <v>149</v>
      </c>
      <c r="I204" s="95">
        <f t="shared" si="10"/>
        <v>218</v>
      </c>
      <c r="J204" s="96">
        <f t="shared" si="11"/>
        <v>45440</v>
      </c>
      <c r="K204" s="97">
        <f t="shared" si="12"/>
        <v>0</v>
      </c>
      <c r="L204" s="97">
        <f t="shared" si="13"/>
        <v>0</v>
      </c>
      <c r="M204" s="97">
        <f t="shared" si="14"/>
        <v>0</v>
      </c>
      <c r="N204" s="98">
        <f t="shared" si="15"/>
        <v>1</v>
      </c>
      <c r="O204" s="97">
        <f t="shared" si="7"/>
        <v>0</v>
      </c>
      <c r="P204" s="97">
        <f t="shared" si="16"/>
        <v>4</v>
      </c>
      <c r="Q204" s="99">
        <f t="shared" si="8"/>
        <v>0</v>
      </c>
      <c r="R204" s="99">
        <f t="shared" si="17"/>
        <v>3</v>
      </c>
      <c r="S204" s="99">
        <f t="shared" si="18"/>
        <v>3</v>
      </c>
      <c r="T204" s="99">
        <f t="shared" si="19"/>
        <v>0</v>
      </c>
      <c r="U204" s="99">
        <f t="shared" si="20"/>
        <v>0</v>
      </c>
      <c r="V204" s="100">
        <f t="shared" si="21"/>
        <v>0</v>
      </c>
      <c r="W204" s="99">
        <f t="shared" si="22"/>
        <v>0</v>
      </c>
      <c r="X204" s="81">
        <f t="shared" si="23"/>
        <v>0</v>
      </c>
      <c r="Y204" s="81">
        <f t="shared" si="24"/>
        <v>0</v>
      </c>
      <c r="Z204" s="81">
        <f t="shared" si="25"/>
        <v>0</v>
      </c>
      <c r="AA204" s="81">
        <f t="shared" si="26"/>
        <v>0</v>
      </c>
      <c r="AB204" s="81">
        <f t="shared" si="27"/>
        <v>0</v>
      </c>
      <c r="AC204" s="81" t="str">
        <f t="shared" si="28"/>
        <v/>
      </c>
      <c r="AD204" s="100">
        <f t="shared" si="29"/>
        <v>0</v>
      </c>
      <c r="AE204" s="101">
        <f t="shared" si="30"/>
        <v>0</v>
      </c>
      <c r="AF204" s="102">
        <f t="shared" si="31"/>
        <v>0</v>
      </c>
      <c r="AG204" s="102">
        <f t="shared" si="32"/>
        <v>0</v>
      </c>
      <c r="AH204" s="102">
        <f t="shared" si="33"/>
        <v>0</v>
      </c>
      <c r="AI204" s="6"/>
    </row>
    <row r="205" spans="8:35" ht="15" customHeight="1">
      <c r="H205" s="95">
        <v>150</v>
      </c>
      <c r="I205" s="95">
        <f t="shared" si="10"/>
        <v>217</v>
      </c>
      <c r="J205" s="96">
        <f t="shared" si="11"/>
        <v>45441</v>
      </c>
      <c r="K205" s="97">
        <f t="shared" si="12"/>
        <v>0</v>
      </c>
      <c r="L205" s="97">
        <f t="shared" si="13"/>
        <v>0</v>
      </c>
      <c r="M205" s="97">
        <f t="shared" si="14"/>
        <v>0</v>
      </c>
      <c r="N205" s="98">
        <f t="shared" si="15"/>
        <v>1</v>
      </c>
      <c r="O205" s="97">
        <f t="shared" si="7"/>
        <v>0</v>
      </c>
      <c r="P205" s="97">
        <f t="shared" si="16"/>
        <v>4</v>
      </c>
      <c r="Q205" s="99">
        <f t="shared" si="8"/>
        <v>0</v>
      </c>
      <c r="R205" s="99">
        <f t="shared" si="17"/>
        <v>3</v>
      </c>
      <c r="S205" s="99">
        <f t="shared" si="18"/>
        <v>3</v>
      </c>
      <c r="T205" s="99">
        <f t="shared" si="19"/>
        <v>0</v>
      </c>
      <c r="U205" s="99">
        <f t="shared" si="20"/>
        <v>0</v>
      </c>
      <c r="V205" s="100">
        <f t="shared" si="21"/>
        <v>0</v>
      </c>
      <c r="W205" s="99">
        <f t="shared" si="22"/>
        <v>0</v>
      </c>
      <c r="X205" s="81">
        <f t="shared" si="23"/>
        <v>0</v>
      </c>
      <c r="Y205" s="81">
        <f t="shared" si="24"/>
        <v>0</v>
      </c>
      <c r="Z205" s="81">
        <f t="shared" si="25"/>
        <v>0</v>
      </c>
      <c r="AA205" s="81">
        <f t="shared" si="26"/>
        <v>0</v>
      </c>
      <c r="AB205" s="81">
        <f t="shared" si="27"/>
        <v>0</v>
      </c>
      <c r="AC205" s="81" t="str">
        <f t="shared" si="28"/>
        <v/>
      </c>
      <c r="AD205" s="100">
        <f t="shared" si="29"/>
        <v>0</v>
      </c>
      <c r="AE205" s="101">
        <f t="shared" si="30"/>
        <v>0</v>
      </c>
      <c r="AF205" s="102">
        <f t="shared" si="31"/>
        <v>0</v>
      </c>
      <c r="AG205" s="102">
        <f t="shared" si="32"/>
        <v>0</v>
      </c>
      <c r="AH205" s="102">
        <f t="shared" si="33"/>
        <v>0</v>
      </c>
      <c r="AI205" s="6"/>
    </row>
    <row r="206" spans="8:35" ht="15" customHeight="1">
      <c r="H206" s="95">
        <v>151</v>
      </c>
      <c r="I206" s="95">
        <f t="shared" si="10"/>
        <v>216</v>
      </c>
      <c r="J206" s="96">
        <f t="shared" si="11"/>
        <v>45442</v>
      </c>
      <c r="K206" s="97">
        <f t="shared" si="12"/>
        <v>0</v>
      </c>
      <c r="L206" s="97">
        <f t="shared" si="13"/>
        <v>0</v>
      </c>
      <c r="M206" s="97">
        <f t="shared" si="14"/>
        <v>0</v>
      </c>
      <c r="N206" s="98">
        <f t="shared" si="15"/>
        <v>1</v>
      </c>
      <c r="O206" s="97">
        <f t="shared" si="7"/>
        <v>0</v>
      </c>
      <c r="P206" s="97">
        <f t="shared" si="16"/>
        <v>4</v>
      </c>
      <c r="Q206" s="99">
        <f t="shared" si="8"/>
        <v>0</v>
      </c>
      <c r="R206" s="99">
        <f t="shared" si="17"/>
        <v>3</v>
      </c>
      <c r="S206" s="99">
        <f t="shared" si="18"/>
        <v>3</v>
      </c>
      <c r="T206" s="99">
        <f t="shared" si="19"/>
        <v>0</v>
      </c>
      <c r="U206" s="99">
        <f t="shared" si="20"/>
        <v>0</v>
      </c>
      <c r="V206" s="100">
        <f t="shared" si="21"/>
        <v>0</v>
      </c>
      <c r="W206" s="99">
        <f t="shared" si="22"/>
        <v>0</v>
      </c>
      <c r="X206" s="81">
        <f t="shared" si="23"/>
        <v>0</v>
      </c>
      <c r="Y206" s="81">
        <f t="shared" si="24"/>
        <v>0</v>
      </c>
      <c r="Z206" s="81">
        <f t="shared" si="25"/>
        <v>0</v>
      </c>
      <c r="AA206" s="81">
        <f t="shared" si="26"/>
        <v>0</v>
      </c>
      <c r="AB206" s="81">
        <f t="shared" si="27"/>
        <v>0</v>
      </c>
      <c r="AC206" s="81" t="str">
        <f t="shared" si="28"/>
        <v/>
      </c>
      <c r="AD206" s="100">
        <f t="shared" si="29"/>
        <v>0</v>
      </c>
      <c r="AE206" s="101">
        <f t="shared" si="30"/>
        <v>0</v>
      </c>
      <c r="AF206" s="102">
        <f t="shared" si="31"/>
        <v>0</v>
      </c>
      <c r="AG206" s="102">
        <f t="shared" si="32"/>
        <v>0</v>
      </c>
      <c r="AH206" s="102">
        <f t="shared" si="33"/>
        <v>0</v>
      </c>
      <c r="AI206" s="6"/>
    </row>
    <row r="207" spans="8:35" ht="15" customHeight="1">
      <c r="H207" s="95">
        <v>152</v>
      </c>
      <c r="I207" s="95">
        <f t="shared" si="10"/>
        <v>215</v>
      </c>
      <c r="J207" s="96">
        <f t="shared" si="11"/>
        <v>45443</v>
      </c>
      <c r="K207" s="97">
        <f t="shared" si="12"/>
        <v>0</v>
      </c>
      <c r="L207" s="97">
        <f t="shared" si="13"/>
        <v>0</v>
      </c>
      <c r="M207" s="97">
        <f t="shared" si="14"/>
        <v>0</v>
      </c>
      <c r="N207" s="98">
        <f t="shared" si="15"/>
        <v>1</v>
      </c>
      <c r="O207" s="97">
        <f t="shared" si="7"/>
        <v>0</v>
      </c>
      <c r="P207" s="97">
        <f t="shared" si="16"/>
        <v>4</v>
      </c>
      <c r="Q207" s="99">
        <f t="shared" si="8"/>
        <v>0</v>
      </c>
      <c r="R207" s="99">
        <f t="shared" si="17"/>
        <v>3</v>
      </c>
      <c r="S207" s="99">
        <f t="shared" si="18"/>
        <v>3</v>
      </c>
      <c r="T207" s="99">
        <f t="shared" si="19"/>
        <v>0</v>
      </c>
      <c r="U207" s="99">
        <f t="shared" si="20"/>
        <v>0</v>
      </c>
      <c r="V207" s="100">
        <f t="shared" si="21"/>
        <v>0</v>
      </c>
      <c r="W207" s="99">
        <f t="shared" si="22"/>
        <v>0</v>
      </c>
      <c r="X207" s="81">
        <f t="shared" si="23"/>
        <v>0</v>
      </c>
      <c r="Y207" s="81">
        <f t="shared" si="24"/>
        <v>0</v>
      </c>
      <c r="Z207" s="81">
        <f t="shared" si="25"/>
        <v>0</v>
      </c>
      <c r="AA207" s="81">
        <f t="shared" si="26"/>
        <v>0</v>
      </c>
      <c r="AB207" s="81">
        <f t="shared" si="27"/>
        <v>0</v>
      </c>
      <c r="AC207" s="81" t="str">
        <f t="shared" si="28"/>
        <v/>
      </c>
      <c r="AD207" s="100">
        <f t="shared" si="29"/>
        <v>0</v>
      </c>
      <c r="AE207" s="101">
        <f t="shared" si="30"/>
        <v>0</v>
      </c>
      <c r="AF207" s="102">
        <f t="shared" si="31"/>
        <v>0</v>
      </c>
      <c r="AG207" s="102">
        <f t="shared" si="32"/>
        <v>0</v>
      </c>
      <c r="AH207" s="102">
        <f t="shared" si="33"/>
        <v>0</v>
      </c>
      <c r="AI207" s="6"/>
    </row>
    <row r="208" spans="8:35" ht="15" customHeight="1">
      <c r="H208" s="95">
        <v>153</v>
      </c>
      <c r="I208" s="95">
        <f t="shared" si="10"/>
        <v>214</v>
      </c>
      <c r="J208" s="96">
        <f t="shared" si="11"/>
        <v>45444</v>
      </c>
      <c r="K208" s="97">
        <f t="shared" si="12"/>
        <v>0</v>
      </c>
      <c r="L208" s="97">
        <f t="shared" si="13"/>
        <v>0</v>
      </c>
      <c r="M208" s="97">
        <f t="shared" si="14"/>
        <v>0</v>
      </c>
      <c r="N208" s="98">
        <f t="shared" si="15"/>
        <v>1</v>
      </c>
      <c r="O208" s="97">
        <f t="shared" si="7"/>
        <v>0</v>
      </c>
      <c r="P208" s="97">
        <f t="shared" si="16"/>
        <v>4</v>
      </c>
      <c r="Q208" s="99">
        <f t="shared" si="8"/>
        <v>0</v>
      </c>
      <c r="R208" s="99">
        <f t="shared" si="17"/>
        <v>3</v>
      </c>
      <c r="S208" s="99">
        <f t="shared" si="18"/>
        <v>3</v>
      </c>
      <c r="T208" s="99">
        <f t="shared" si="19"/>
        <v>0</v>
      </c>
      <c r="U208" s="99">
        <f t="shared" si="20"/>
        <v>0</v>
      </c>
      <c r="V208" s="100">
        <f t="shared" si="21"/>
        <v>0</v>
      </c>
      <c r="W208" s="99">
        <f t="shared" si="22"/>
        <v>0</v>
      </c>
      <c r="X208" s="81">
        <f t="shared" si="23"/>
        <v>0</v>
      </c>
      <c r="Y208" s="81">
        <f t="shared" si="24"/>
        <v>0</v>
      </c>
      <c r="Z208" s="81">
        <f t="shared" si="25"/>
        <v>0</v>
      </c>
      <c r="AA208" s="81">
        <f t="shared" si="26"/>
        <v>0</v>
      </c>
      <c r="AB208" s="81">
        <f t="shared" si="27"/>
        <v>0</v>
      </c>
      <c r="AC208" s="81" t="str">
        <f t="shared" si="28"/>
        <v/>
      </c>
      <c r="AD208" s="100">
        <f t="shared" si="29"/>
        <v>0</v>
      </c>
      <c r="AE208" s="101">
        <f t="shared" si="30"/>
        <v>0</v>
      </c>
      <c r="AF208" s="102">
        <f t="shared" si="31"/>
        <v>0</v>
      </c>
      <c r="AG208" s="102">
        <f t="shared" si="32"/>
        <v>0</v>
      </c>
      <c r="AH208" s="102">
        <f t="shared" si="33"/>
        <v>0</v>
      </c>
      <c r="AI208" s="6"/>
    </row>
    <row r="209" spans="8:35" ht="15" customHeight="1">
      <c r="H209" s="95">
        <v>154</v>
      </c>
      <c r="I209" s="95">
        <f t="shared" si="10"/>
        <v>213</v>
      </c>
      <c r="J209" s="96">
        <f t="shared" si="11"/>
        <v>45445</v>
      </c>
      <c r="K209" s="97">
        <f t="shared" si="12"/>
        <v>0</v>
      </c>
      <c r="L209" s="97">
        <f t="shared" si="13"/>
        <v>0</v>
      </c>
      <c r="M209" s="97">
        <f t="shared" si="14"/>
        <v>0</v>
      </c>
      <c r="N209" s="98">
        <f t="shared" si="15"/>
        <v>1</v>
      </c>
      <c r="O209" s="97">
        <f t="shared" si="7"/>
        <v>0</v>
      </c>
      <c r="P209" s="97">
        <f t="shared" si="16"/>
        <v>4</v>
      </c>
      <c r="Q209" s="99">
        <f t="shared" si="8"/>
        <v>0</v>
      </c>
      <c r="R209" s="99">
        <f t="shared" si="17"/>
        <v>3</v>
      </c>
      <c r="S209" s="99">
        <f t="shared" si="18"/>
        <v>3</v>
      </c>
      <c r="T209" s="99">
        <f t="shared" si="19"/>
        <v>0</v>
      </c>
      <c r="U209" s="99">
        <f t="shared" si="20"/>
        <v>0</v>
      </c>
      <c r="V209" s="100">
        <f t="shared" si="21"/>
        <v>0</v>
      </c>
      <c r="W209" s="99">
        <f t="shared" si="22"/>
        <v>0</v>
      </c>
      <c r="X209" s="81">
        <f t="shared" si="23"/>
        <v>0</v>
      </c>
      <c r="Y209" s="81">
        <f t="shared" si="24"/>
        <v>0</v>
      </c>
      <c r="Z209" s="81">
        <f t="shared" si="25"/>
        <v>0</v>
      </c>
      <c r="AA209" s="81">
        <f t="shared" si="26"/>
        <v>0</v>
      </c>
      <c r="AB209" s="81">
        <f t="shared" si="27"/>
        <v>0</v>
      </c>
      <c r="AC209" s="81" t="str">
        <f t="shared" si="28"/>
        <v/>
      </c>
      <c r="AD209" s="100">
        <f t="shared" si="29"/>
        <v>0</v>
      </c>
      <c r="AE209" s="101">
        <f t="shared" si="30"/>
        <v>0</v>
      </c>
      <c r="AF209" s="102">
        <f t="shared" si="31"/>
        <v>0</v>
      </c>
      <c r="AG209" s="102">
        <f t="shared" si="32"/>
        <v>0</v>
      </c>
      <c r="AH209" s="102">
        <f t="shared" si="33"/>
        <v>0</v>
      </c>
      <c r="AI209" s="6"/>
    </row>
    <row r="210" spans="8:35" ht="15" customHeight="1">
      <c r="H210" s="95">
        <v>155</v>
      </c>
      <c r="I210" s="95">
        <f t="shared" si="10"/>
        <v>212</v>
      </c>
      <c r="J210" s="96">
        <f t="shared" si="11"/>
        <v>45446</v>
      </c>
      <c r="K210" s="97">
        <f t="shared" si="12"/>
        <v>0</v>
      </c>
      <c r="L210" s="97">
        <f t="shared" si="13"/>
        <v>0</v>
      </c>
      <c r="M210" s="97">
        <f t="shared" si="14"/>
        <v>0</v>
      </c>
      <c r="N210" s="98">
        <f t="shared" si="15"/>
        <v>1</v>
      </c>
      <c r="O210" s="97">
        <f t="shared" si="7"/>
        <v>0</v>
      </c>
      <c r="P210" s="97">
        <f t="shared" si="16"/>
        <v>4</v>
      </c>
      <c r="Q210" s="99">
        <f t="shared" si="8"/>
        <v>0</v>
      </c>
      <c r="R210" s="99">
        <f t="shared" si="17"/>
        <v>3</v>
      </c>
      <c r="S210" s="99">
        <f t="shared" si="18"/>
        <v>3</v>
      </c>
      <c r="T210" s="99">
        <f t="shared" si="19"/>
        <v>0</v>
      </c>
      <c r="U210" s="99">
        <f t="shared" si="20"/>
        <v>0</v>
      </c>
      <c r="V210" s="100">
        <f t="shared" si="21"/>
        <v>0</v>
      </c>
      <c r="W210" s="99">
        <f t="shared" si="22"/>
        <v>0</v>
      </c>
      <c r="X210" s="81">
        <f t="shared" si="23"/>
        <v>0</v>
      </c>
      <c r="Y210" s="81">
        <f t="shared" si="24"/>
        <v>0</v>
      </c>
      <c r="Z210" s="81">
        <f t="shared" si="25"/>
        <v>0</v>
      </c>
      <c r="AA210" s="81">
        <f t="shared" si="26"/>
        <v>0</v>
      </c>
      <c r="AB210" s="81">
        <f t="shared" si="27"/>
        <v>0</v>
      </c>
      <c r="AC210" s="81" t="str">
        <f t="shared" si="28"/>
        <v/>
      </c>
      <c r="AD210" s="100">
        <f t="shared" si="29"/>
        <v>0</v>
      </c>
      <c r="AE210" s="101">
        <f t="shared" si="30"/>
        <v>0</v>
      </c>
      <c r="AF210" s="102">
        <f t="shared" si="31"/>
        <v>0</v>
      </c>
      <c r="AG210" s="102">
        <f t="shared" si="32"/>
        <v>0</v>
      </c>
      <c r="AH210" s="102">
        <f t="shared" si="33"/>
        <v>0</v>
      </c>
      <c r="AI210" s="6"/>
    </row>
    <row r="211" spans="8:35" ht="15" customHeight="1">
      <c r="H211" s="95">
        <v>156</v>
      </c>
      <c r="I211" s="95">
        <f t="shared" si="10"/>
        <v>211</v>
      </c>
      <c r="J211" s="96">
        <f t="shared" si="11"/>
        <v>45447</v>
      </c>
      <c r="K211" s="97">
        <f t="shared" si="12"/>
        <v>0</v>
      </c>
      <c r="L211" s="97">
        <f t="shared" si="13"/>
        <v>0</v>
      </c>
      <c r="M211" s="97">
        <f t="shared" si="14"/>
        <v>0</v>
      </c>
      <c r="N211" s="98">
        <f t="shared" si="15"/>
        <v>1</v>
      </c>
      <c r="O211" s="97">
        <f t="shared" si="7"/>
        <v>0</v>
      </c>
      <c r="P211" s="97">
        <f t="shared" si="16"/>
        <v>4</v>
      </c>
      <c r="Q211" s="99">
        <f t="shared" si="8"/>
        <v>0</v>
      </c>
      <c r="R211" s="99">
        <f t="shared" si="17"/>
        <v>3</v>
      </c>
      <c r="S211" s="99">
        <f t="shared" si="18"/>
        <v>3</v>
      </c>
      <c r="T211" s="99">
        <f t="shared" si="19"/>
        <v>0</v>
      </c>
      <c r="U211" s="99">
        <f t="shared" si="20"/>
        <v>0</v>
      </c>
      <c r="V211" s="100">
        <f t="shared" si="21"/>
        <v>0</v>
      </c>
      <c r="W211" s="99">
        <f t="shared" si="22"/>
        <v>0</v>
      </c>
      <c r="X211" s="81">
        <f t="shared" si="23"/>
        <v>0</v>
      </c>
      <c r="Y211" s="81">
        <f t="shared" si="24"/>
        <v>0</v>
      </c>
      <c r="Z211" s="81">
        <f t="shared" si="25"/>
        <v>0</v>
      </c>
      <c r="AA211" s="81">
        <f t="shared" si="26"/>
        <v>0</v>
      </c>
      <c r="AB211" s="81">
        <f t="shared" si="27"/>
        <v>0</v>
      </c>
      <c r="AC211" s="81" t="str">
        <f t="shared" si="28"/>
        <v/>
      </c>
      <c r="AD211" s="100">
        <f t="shared" si="29"/>
        <v>0</v>
      </c>
      <c r="AE211" s="101">
        <f t="shared" si="30"/>
        <v>0</v>
      </c>
      <c r="AF211" s="102">
        <f t="shared" si="31"/>
        <v>0</v>
      </c>
      <c r="AG211" s="102">
        <f t="shared" si="32"/>
        <v>0</v>
      </c>
      <c r="AH211" s="102">
        <f t="shared" si="33"/>
        <v>0</v>
      </c>
      <c r="AI211" s="6"/>
    </row>
    <row r="212" spans="8:35" ht="15" customHeight="1">
      <c r="H212" s="95">
        <v>157</v>
      </c>
      <c r="I212" s="95">
        <f t="shared" si="10"/>
        <v>210</v>
      </c>
      <c r="J212" s="96">
        <f t="shared" si="11"/>
        <v>45448</v>
      </c>
      <c r="K212" s="97">
        <f t="shared" si="12"/>
        <v>0</v>
      </c>
      <c r="L212" s="97">
        <f t="shared" si="13"/>
        <v>0</v>
      </c>
      <c r="M212" s="97">
        <f t="shared" si="14"/>
        <v>0</v>
      </c>
      <c r="N212" s="98">
        <f t="shared" si="15"/>
        <v>1</v>
      </c>
      <c r="O212" s="97">
        <f t="shared" si="7"/>
        <v>0</v>
      </c>
      <c r="P212" s="97">
        <f t="shared" si="16"/>
        <v>4</v>
      </c>
      <c r="Q212" s="99">
        <f t="shared" si="8"/>
        <v>0</v>
      </c>
      <c r="R212" s="99">
        <f t="shared" si="17"/>
        <v>3</v>
      </c>
      <c r="S212" s="99">
        <f t="shared" si="18"/>
        <v>3</v>
      </c>
      <c r="T212" s="99">
        <f t="shared" si="19"/>
        <v>0</v>
      </c>
      <c r="U212" s="99">
        <f t="shared" si="20"/>
        <v>0</v>
      </c>
      <c r="V212" s="100">
        <f t="shared" si="21"/>
        <v>0</v>
      </c>
      <c r="W212" s="99">
        <f t="shared" si="22"/>
        <v>0</v>
      </c>
      <c r="X212" s="81">
        <f t="shared" si="23"/>
        <v>0</v>
      </c>
      <c r="Y212" s="81">
        <f t="shared" si="24"/>
        <v>0</v>
      </c>
      <c r="Z212" s="81">
        <f t="shared" si="25"/>
        <v>0</v>
      </c>
      <c r="AA212" s="81">
        <f t="shared" si="26"/>
        <v>0</v>
      </c>
      <c r="AB212" s="81">
        <f t="shared" si="27"/>
        <v>0</v>
      </c>
      <c r="AC212" s="81" t="str">
        <f t="shared" si="28"/>
        <v/>
      </c>
      <c r="AD212" s="100">
        <f t="shared" si="29"/>
        <v>0</v>
      </c>
      <c r="AE212" s="101">
        <f t="shared" si="30"/>
        <v>0</v>
      </c>
      <c r="AF212" s="102">
        <f t="shared" si="31"/>
        <v>0</v>
      </c>
      <c r="AG212" s="102">
        <f t="shared" si="32"/>
        <v>0</v>
      </c>
      <c r="AH212" s="102">
        <f t="shared" si="33"/>
        <v>0</v>
      </c>
      <c r="AI212" s="6"/>
    </row>
    <row r="213" spans="8:35" ht="15" customHeight="1">
      <c r="H213" s="95">
        <v>158</v>
      </c>
      <c r="I213" s="95">
        <f t="shared" si="10"/>
        <v>209</v>
      </c>
      <c r="J213" s="96">
        <f t="shared" si="11"/>
        <v>45449</v>
      </c>
      <c r="K213" s="97">
        <f t="shared" si="12"/>
        <v>0</v>
      </c>
      <c r="L213" s="97">
        <f t="shared" si="13"/>
        <v>0</v>
      </c>
      <c r="M213" s="97">
        <f t="shared" si="14"/>
        <v>0</v>
      </c>
      <c r="N213" s="98">
        <f t="shared" si="15"/>
        <v>1</v>
      </c>
      <c r="O213" s="97">
        <f t="shared" si="7"/>
        <v>0</v>
      </c>
      <c r="P213" s="97">
        <f t="shared" si="16"/>
        <v>4</v>
      </c>
      <c r="Q213" s="99">
        <f t="shared" si="8"/>
        <v>0</v>
      </c>
      <c r="R213" s="99">
        <f t="shared" si="17"/>
        <v>3</v>
      </c>
      <c r="S213" s="99">
        <f t="shared" si="18"/>
        <v>3</v>
      </c>
      <c r="T213" s="99">
        <f t="shared" si="19"/>
        <v>0</v>
      </c>
      <c r="U213" s="99">
        <f t="shared" si="20"/>
        <v>0</v>
      </c>
      <c r="V213" s="100">
        <f t="shared" si="21"/>
        <v>0</v>
      </c>
      <c r="W213" s="99">
        <f t="shared" si="22"/>
        <v>0</v>
      </c>
      <c r="X213" s="81">
        <f t="shared" si="23"/>
        <v>0</v>
      </c>
      <c r="Y213" s="81">
        <f t="shared" si="24"/>
        <v>0</v>
      </c>
      <c r="Z213" s="81">
        <f t="shared" si="25"/>
        <v>0</v>
      </c>
      <c r="AA213" s="81">
        <f t="shared" si="26"/>
        <v>0</v>
      </c>
      <c r="AB213" s="81">
        <f t="shared" si="27"/>
        <v>0</v>
      </c>
      <c r="AC213" s="81" t="str">
        <f t="shared" si="28"/>
        <v/>
      </c>
      <c r="AD213" s="100">
        <f t="shared" si="29"/>
        <v>0</v>
      </c>
      <c r="AE213" s="101">
        <f t="shared" si="30"/>
        <v>0</v>
      </c>
      <c r="AF213" s="102">
        <f t="shared" si="31"/>
        <v>0</v>
      </c>
      <c r="AG213" s="102">
        <f t="shared" si="32"/>
        <v>0</v>
      </c>
      <c r="AH213" s="102">
        <f t="shared" si="33"/>
        <v>0</v>
      </c>
      <c r="AI213" s="6"/>
    </row>
    <row r="214" spans="8:35" ht="15" customHeight="1">
      <c r="H214" s="95">
        <v>159</v>
      </c>
      <c r="I214" s="95">
        <f t="shared" si="10"/>
        <v>208</v>
      </c>
      <c r="J214" s="96">
        <f t="shared" si="11"/>
        <v>45450</v>
      </c>
      <c r="K214" s="97">
        <f t="shared" si="12"/>
        <v>0</v>
      </c>
      <c r="L214" s="97">
        <f t="shared" si="13"/>
        <v>0</v>
      </c>
      <c r="M214" s="97">
        <f t="shared" si="14"/>
        <v>0</v>
      </c>
      <c r="N214" s="98">
        <f t="shared" si="15"/>
        <v>1</v>
      </c>
      <c r="O214" s="97">
        <f t="shared" si="7"/>
        <v>0</v>
      </c>
      <c r="P214" s="97">
        <f t="shared" si="16"/>
        <v>4</v>
      </c>
      <c r="Q214" s="99">
        <f t="shared" si="8"/>
        <v>0</v>
      </c>
      <c r="R214" s="99">
        <f t="shared" si="17"/>
        <v>3</v>
      </c>
      <c r="S214" s="99">
        <f t="shared" si="18"/>
        <v>3</v>
      </c>
      <c r="T214" s="99">
        <f t="shared" si="19"/>
        <v>0</v>
      </c>
      <c r="U214" s="99">
        <f t="shared" si="20"/>
        <v>0</v>
      </c>
      <c r="V214" s="100">
        <f t="shared" si="21"/>
        <v>0</v>
      </c>
      <c r="W214" s="99">
        <f t="shared" si="22"/>
        <v>0</v>
      </c>
      <c r="X214" s="81">
        <f t="shared" si="23"/>
        <v>0</v>
      </c>
      <c r="Y214" s="81">
        <f t="shared" si="24"/>
        <v>0</v>
      </c>
      <c r="Z214" s="81">
        <f t="shared" si="25"/>
        <v>0</v>
      </c>
      <c r="AA214" s="81">
        <f t="shared" si="26"/>
        <v>0</v>
      </c>
      <c r="AB214" s="81">
        <f t="shared" si="27"/>
        <v>0</v>
      </c>
      <c r="AC214" s="81" t="str">
        <f t="shared" si="28"/>
        <v/>
      </c>
      <c r="AD214" s="100">
        <f t="shared" si="29"/>
        <v>0</v>
      </c>
      <c r="AE214" s="101">
        <f t="shared" si="30"/>
        <v>0</v>
      </c>
      <c r="AF214" s="102">
        <f t="shared" si="31"/>
        <v>0</v>
      </c>
      <c r="AG214" s="102">
        <f t="shared" si="32"/>
        <v>0</v>
      </c>
      <c r="AH214" s="102">
        <f t="shared" si="33"/>
        <v>0</v>
      </c>
      <c r="AI214" s="6"/>
    </row>
    <row r="215" spans="8:35" ht="15" customHeight="1">
      <c r="H215" s="95">
        <v>160</v>
      </c>
      <c r="I215" s="95">
        <f t="shared" si="10"/>
        <v>207</v>
      </c>
      <c r="J215" s="96">
        <f t="shared" si="11"/>
        <v>45451</v>
      </c>
      <c r="K215" s="97">
        <f t="shared" si="12"/>
        <v>0</v>
      </c>
      <c r="L215" s="97">
        <f t="shared" si="13"/>
        <v>0</v>
      </c>
      <c r="M215" s="97">
        <f t="shared" si="14"/>
        <v>0</v>
      </c>
      <c r="N215" s="98">
        <f t="shared" si="15"/>
        <v>1</v>
      </c>
      <c r="O215" s="97">
        <f t="shared" si="7"/>
        <v>0</v>
      </c>
      <c r="P215" s="97">
        <f t="shared" si="16"/>
        <v>4</v>
      </c>
      <c r="Q215" s="99">
        <f t="shared" si="8"/>
        <v>0</v>
      </c>
      <c r="R215" s="99">
        <f t="shared" si="17"/>
        <v>3</v>
      </c>
      <c r="S215" s="99">
        <f t="shared" si="18"/>
        <v>3</v>
      </c>
      <c r="T215" s="99">
        <f t="shared" si="19"/>
        <v>0</v>
      </c>
      <c r="U215" s="99">
        <f t="shared" si="20"/>
        <v>0</v>
      </c>
      <c r="V215" s="100">
        <f t="shared" si="21"/>
        <v>0</v>
      </c>
      <c r="W215" s="99">
        <f t="shared" si="22"/>
        <v>0</v>
      </c>
      <c r="X215" s="81">
        <f t="shared" si="23"/>
        <v>0</v>
      </c>
      <c r="Y215" s="81">
        <f t="shared" si="24"/>
        <v>0</v>
      </c>
      <c r="Z215" s="81">
        <f t="shared" si="25"/>
        <v>0</v>
      </c>
      <c r="AA215" s="81">
        <f t="shared" si="26"/>
        <v>0</v>
      </c>
      <c r="AB215" s="81">
        <f t="shared" si="27"/>
        <v>0</v>
      </c>
      <c r="AC215" s="81" t="str">
        <f t="shared" si="28"/>
        <v/>
      </c>
      <c r="AD215" s="100">
        <f t="shared" si="29"/>
        <v>0</v>
      </c>
      <c r="AE215" s="101">
        <f t="shared" si="30"/>
        <v>0</v>
      </c>
      <c r="AF215" s="102">
        <f t="shared" si="31"/>
        <v>0</v>
      </c>
      <c r="AG215" s="102">
        <f t="shared" si="32"/>
        <v>0</v>
      </c>
      <c r="AH215" s="102">
        <f t="shared" si="33"/>
        <v>0</v>
      </c>
      <c r="AI215" s="6"/>
    </row>
    <row r="216" spans="8:35" ht="15" customHeight="1">
      <c r="H216" s="95">
        <v>161</v>
      </c>
      <c r="I216" s="95">
        <f t="shared" si="10"/>
        <v>206</v>
      </c>
      <c r="J216" s="96">
        <f t="shared" si="11"/>
        <v>45452</v>
      </c>
      <c r="K216" s="97">
        <f t="shared" si="12"/>
        <v>0</v>
      </c>
      <c r="L216" s="97">
        <f t="shared" si="13"/>
        <v>0</v>
      </c>
      <c r="M216" s="97">
        <f t="shared" si="14"/>
        <v>0</v>
      </c>
      <c r="N216" s="98">
        <f t="shared" si="15"/>
        <v>1</v>
      </c>
      <c r="O216" s="97">
        <f t="shared" si="7"/>
        <v>0</v>
      </c>
      <c r="P216" s="97">
        <f t="shared" si="16"/>
        <v>4</v>
      </c>
      <c r="Q216" s="99">
        <f t="shared" si="8"/>
        <v>0</v>
      </c>
      <c r="R216" s="99">
        <f t="shared" si="17"/>
        <v>3</v>
      </c>
      <c r="S216" s="99">
        <f t="shared" si="18"/>
        <v>3</v>
      </c>
      <c r="T216" s="99">
        <f t="shared" si="19"/>
        <v>0</v>
      </c>
      <c r="U216" s="99">
        <f t="shared" si="20"/>
        <v>0</v>
      </c>
      <c r="V216" s="100">
        <f t="shared" si="21"/>
        <v>0</v>
      </c>
      <c r="W216" s="99">
        <f t="shared" si="22"/>
        <v>0</v>
      </c>
      <c r="X216" s="81">
        <f t="shared" si="23"/>
        <v>0</v>
      </c>
      <c r="Y216" s="81">
        <f t="shared" si="24"/>
        <v>0</v>
      </c>
      <c r="Z216" s="81">
        <f t="shared" si="25"/>
        <v>0</v>
      </c>
      <c r="AA216" s="81">
        <f t="shared" si="26"/>
        <v>0</v>
      </c>
      <c r="AB216" s="81">
        <f t="shared" si="27"/>
        <v>0</v>
      </c>
      <c r="AC216" s="81" t="str">
        <f t="shared" si="28"/>
        <v/>
      </c>
      <c r="AD216" s="100">
        <f t="shared" si="29"/>
        <v>0</v>
      </c>
      <c r="AE216" s="101">
        <f t="shared" si="30"/>
        <v>0</v>
      </c>
      <c r="AF216" s="102">
        <f t="shared" si="31"/>
        <v>0</v>
      </c>
      <c r="AG216" s="102">
        <f t="shared" si="32"/>
        <v>0</v>
      </c>
      <c r="AH216" s="102">
        <f t="shared" si="33"/>
        <v>0</v>
      </c>
      <c r="AI216" s="6"/>
    </row>
    <row r="217" spans="8:35" ht="15" customHeight="1">
      <c r="H217" s="95">
        <v>162</v>
      </c>
      <c r="I217" s="95">
        <f t="shared" si="10"/>
        <v>205</v>
      </c>
      <c r="J217" s="96">
        <f t="shared" si="11"/>
        <v>45453</v>
      </c>
      <c r="K217" s="97">
        <f t="shared" si="12"/>
        <v>0</v>
      </c>
      <c r="L217" s="97">
        <f t="shared" si="13"/>
        <v>0</v>
      </c>
      <c r="M217" s="97">
        <f t="shared" si="14"/>
        <v>0</v>
      </c>
      <c r="N217" s="98">
        <f t="shared" si="15"/>
        <v>1</v>
      </c>
      <c r="O217" s="97">
        <f t="shared" si="7"/>
        <v>0</v>
      </c>
      <c r="P217" s="97">
        <f t="shared" si="16"/>
        <v>4</v>
      </c>
      <c r="Q217" s="99">
        <f t="shared" si="8"/>
        <v>0</v>
      </c>
      <c r="R217" s="99">
        <f t="shared" si="17"/>
        <v>3</v>
      </c>
      <c r="S217" s="99">
        <f t="shared" si="18"/>
        <v>3</v>
      </c>
      <c r="T217" s="99">
        <f t="shared" si="19"/>
        <v>0</v>
      </c>
      <c r="U217" s="99">
        <f t="shared" si="20"/>
        <v>0</v>
      </c>
      <c r="V217" s="100">
        <f t="shared" si="21"/>
        <v>0</v>
      </c>
      <c r="W217" s="99">
        <f t="shared" si="22"/>
        <v>0</v>
      </c>
      <c r="X217" s="81">
        <f t="shared" si="23"/>
        <v>0</v>
      </c>
      <c r="Y217" s="81">
        <f t="shared" si="24"/>
        <v>0</v>
      </c>
      <c r="Z217" s="81">
        <f t="shared" si="25"/>
        <v>0</v>
      </c>
      <c r="AA217" s="81">
        <f t="shared" si="26"/>
        <v>0</v>
      </c>
      <c r="AB217" s="81">
        <f t="shared" si="27"/>
        <v>0</v>
      </c>
      <c r="AC217" s="81" t="str">
        <f t="shared" si="28"/>
        <v/>
      </c>
      <c r="AD217" s="100">
        <f t="shared" si="29"/>
        <v>0</v>
      </c>
      <c r="AE217" s="101">
        <f t="shared" si="30"/>
        <v>0</v>
      </c>
      <c r="AF217" s="102">
        <f t="shared" si="31"/>
        <v>0</v>
      </c>
      <c r="AG217" s="102">
        <f t="shared" si="32"/>
        <v>0</v>
      </c>
      <c r="AH217" s="102">
        <f t="shared" si="33"/>
        <v>0</v>
      </c>
      <c r="AI217" s="6"/>
    </row>
    <row r="218" spans="8:35" ht="15" customHeight="1">
      <c r="H218" s="95">
        <v>163</v>
      </c>
      <c r="I218" s="95">
        <f t="shared" si="10"/>
        <v>204</v>
      </c>
      <c r="J218" s="96">
        <f t="shared" si="11"/>
        <v>45454</v>
      </c>
      <c r="K218" s="97">
        <f t="shared" si="12"/>
        <v>0</v>
      </c>
      <c r="L218" s="97">
        <f t="shared" si="13"/>
        <v>0</v>
      </c>
      <c r="M218" s="97">
        <f t="shared" si="14"/>
        <v>0</v>
      </c>
      <c r="N218" s="98">
        <f t="shared" si="15"/>
        <v>1</v>
      </c>
      <c r="O218" s="97">
        <f t="shared" si="7"/>
        <v>0</v>
      </c>
      <c r="P218" s="97">
        <f t="shared" si="16"/>
        <v>4</v>
      </c>
      <c r="Q218" s="99">
        <f t="shared" si="8"/>
        <v>0</v>
      </c>
      <c r="R218" s="99">
        <f t="shared" si="17"/>
        <v>3</v>
      </c>
      <c r="S218" s="99">
        <f t="shared" si="18"/>
        <v>3</v>
      </c>
      <c r="T218" s="99">
        <f t="shared" si="19"/>
        <v>0</v>
      </c>
      <c r="U218" s="99">
        <f t="shared" si="20"/>
        <v>0</v>
      </c>
      <c r="V218" s="100">
        <f t="shared" si="21"/>
        <v>0</v>
      </c>
      <c r="W218" s="99">
        <f t="shared" si="22"/>
        <v>0</v>
      </c>
      <c r="X218" s="81">
        <f t="shared" si="23"/>
        <v>0</v>
      </c>
      <c r="Y218" s="81">
        <f t="shared" si="24"/>
        <v>0</v>
      </c>
      <c r="Z218" s="81">
        <f t="shared" si="25"/>
        <v>0</v>
      </c>
      <c r="AA218" s="81">
        <f t="shared" si="26"/>
        <v>0</v>
      </c>
      <c r="AB218" s="81">
        <f t="shared" si="27"/>
        <v>0</v>
      </c>
      <c r="AC218" s="81" t="str">
        <f t="shared" si="28"/>
        <v/>
      </c>
      <c r="AD218" s="100">
        <f t="shared" si="29"/>
        <v>0</v>
      </c>
      <c r="AE218" s="101">
        <f t="shared" si="30"/>
        <v>0</v>
      </c>
      <c r="AF218" s="102">
        <f t="shared" si="31"/>
        <v>0</v>
      </c>
      <c r="AG218" s="102">
        <f t="shared" si="32"/>
        <v>0</v>
      </c>
      <c r="AH218" s="102">
        <f t="shared" si="33"/>
        <v>0</v>
      </c>
      <c r="AI218" s="6"/>
    </row>
    <row r="219" spans="8:35" ht="15" customHeight="1">
      <c r="H219" s="95">
        <v>164</v>
      </c>
      <c r="I219" s="95">
        <f t="shared" si="10"/>
        <v>203</v>
      </c>
      <c r="J219" s="96">
        <f t="shared" si="11"/>
        <v>45455</v>
      </c>
      <c r="K219" s="97">
        <f t="shared" si="12"/>
        <v>0</v>
      </c>
      <c r="L219" s="97">
        <f t="shared" si="13"/>
        <v>0</v>
      </c>
      <c r="M219" s="97">
        <f t="shared" si="14"/>
        <v>0</v>
      </c>
      <c r="N219" s="98">
        <f t="shared" si="15"/>
        <v>1</v>
      </c>
      <c r="O219" s="97">
        <f t="shared" si="7"/>
        <v>0</v>
      </c>
      <c r="P219" s="97">
        <f t="shared" si="16"/>
        <v>4</v>
      </c>
      <c r="Q219" s="99">
        <f t="shared" si="8"/>
        <v>0</v>
      </c>
      <c r="R219" s="99">
        <f t="shared" si="17"/>
        <v>3</v>
      </c>
      <c r="S219" s="99">
        <f t="shared" si="18"/>
        <v>3</v>
      </c>
      <c r="T219" s="99">
        <f t="shared" si="19"/>
        <v>0</v>
      </c>
      <c r="U219" s="99">
        <f t="shared" si="20"/>
        <v>0</v>
      </c>
      <c r="V219" s="100">
        <f t="shared" si="21"/>
        <v>0</v>
      </c>
      <c r="W219" s="99">
        <f t="shared" si="22"/>
        <v>0</v>
      </c>
      <c r="X219" s="81">
        <f t="shared" si="23"/>
        <v>0</v>
      </c>
      <c r="Y219" s="81">
        <f t="shared" si="24"/>
        <v>0</v>
      </c>
      <c r="Z219" s="81">
        <f t="shared" si="25"/>
        <v>0</v>
      </c>
      <c r="AA219" s="81">
        <f t="shared" si="26"/>
        <v>0</v>
      </c>
      <c r="AB219" s="81">
        <f t="shared" si="27"/>
        <v>0</v>
      </c>
      <c r="AC219" s="81" t="str">
        <f t="shared" si="28"/>
        <v/>
      </c>
      <c r="AD219" s="100">
        <f t="shared" si="29"/>
        <v>0</v>
      </c>
      <c r="AE219" s="101">
        <f t="shared" si="30"/>
        <v>0</v>
      </c>
      <c r="AF219" s="102">
        <f t="shared" si="31"/>
        <v>0</v>
      </c>
      <c r="AG219" s="102">
        <f t="shared" si="32"/>
        <v>0</v>
      </c>
      <c r="AH219" s="102">
        <f t="shared" si="33"/>
        <v>0</v>
      </c>
      <c r="AI219" s="6"/>
    </row>
    <row r="220" spans="8:35" ht="15" customHeight="1">
      <c r="H220" s="95">
        <v>165</v>
      </c>
      <c r="I220" s="95">
        <f t="shared" si="10"/>
        <v>202</v>
      </c>
      <c r="J220" s="96">
        <f t="shared" si="11"/>
        <v>45456</v>
      </c>
      <c r="K220" s="97">
        <f t="shared" si="12"/>
        <v>44000</v>
      </c>
      <c r="L220" s="97">
        <f t="shared" si="13"/>
        <v>0</v>
      </c>
      <c r="M220" s="97">
        <f t="shared" si="14"/>
        <v>0</v>
      </c>
      <c r="N220" s="98">
        <f t="shared" si="15"/>
        <v>0</v>
      </c>
      <c r="O220" s="97">
        <f t="shared" si="7"/>
        <v>1</v>
      </c>
      <c r="P220" s="97">
        <f t="shared" si="16"/>
        <v>4</v>
      </c>
      <c r="Q220" s="99">
        <f t="shared" si="8"/>
        <v>4</v>
      </c>
      <c r="R220" s="99">
        <f t="shared" si="17"/>
        <v>3</v>
      </c>
      <c r="S220" s="99">
        <f t="shared" si="18"/>
        <v>3</v>
      </c>
      <c r="T220" s="99">
        <f t="shared" si="19"/>
        <v>3</v>
      </c>
      <c r="U220" s="99">
        <f t="shared" si="20"/>
        <v>0</v>
      </c>
      <c r="V220" s="100">
        <f t="shared" si="21"/>
        <v>44000</v>
      </c>
      <c r="W220" s="99">
        <f t="shared" si="22"/>
        <v>0</v>
      </c>
      <c r="X220" s="81">
        <f t="shared" si="23"/>
        <v>0</v>
      </c>
      <c r="Y220" s="81">
        <f t="shared" si="24"/>
        <v>0</v>
      </c>
      <c r="Z220" s="81">
        <f t="shared" si="25"/>
        <v>2652</v>
      </c>
      <c r="AA220" s="81">
        <f t="shared" si="26"/>
        <v>1</v>
      </c>
      <c r="AB220" s="81">
        <f t="shared" si="27"/>
        <v>53</v>
      </c>
      <c r="AC220" s="81">
        <f t="shared" si="28"/>
        <v>53</v>
      </c>
      <c r="AD220" s="100">
        <f t="shared" si="29"/>
        <v>43949.962264150941</v>
      </c>
      <c r="AE220" s="101">
        <f t="shared" si="30"/>
        <v>0.04</v>
      </c>
      <c r="AF220" s="102">
        <f t="shared" si="31"/>
        <v>0</v>
      </c>
      <c r="AG220" s="102">
        <f t="shared" si="32"/>
        <v>1760</v>
      </c>
      <c r="AH220" s="102">
        <f t="shared" si="33"/>
        <v>0</v>
      </c>
      <c r="AI220" s="6"/>
    </row>
    <row r="221" spans="8:35" ht="15" customHeight="1">
      <c r="H221" s="95">
        <v>166</v>
      </c>
      <c r="I221" s="95">
        <f t="shared" si="10"/>
        <v>201</v>
      </c>
      <c r="J221" s="96">
        <f t="shared" si="11"/>
        <v>45457</v>
      </c>
      <c r="K221" s="97">
        <f t="shared" si="12"/>
        <v>0</v>
      </c>
      <c r="L221" s="97">
        <f t="shared" si="13"/>
        <v>0</v>
      </c>
      <c r="M221" s="97">
        <f t="shared" si="14"/>
        <v>0</v>
      </c>
      <c r="N221" s="98">
        <f t="shared" si="15"/>
        <v>0</v>
      </c>
      <c r="O221" s="97">
        <f t="shared" si="7"/>
        <v>1</v>
      </c>
      <c r="P221" s="97">
        <f t="shared" si="16"/>
        <v>4</v>
      </c>
      <c r="Q221" s="99">
        <f t="shared" si="8"/>
        <v>4</v>
      </c>
      <c r="R221" s="99">
        <f t="shared" si="17"/>
        <v>3</v>
      </c>
      <c r="S221" s="99">
        <f t="shared" si="18"/>
        <v>3</v>
      </c>
      <c r="T221" s="99">
        <f t="shared" si="19"/>
        <v>3</v>
      </c>
      <c r="U221" s="99">
        <f t="shared" si="20"/>
        <v>0</v>
      </c>
      <c r="V221" s="100">
        <f t="shared" si="21"/>
        <v>44000</v>
      </c>
      <c r="W221" s="99">
        <f t="shared" si="22"/>
        <v>0</v>
      </c>
      <c r="X221" s="81">
        <f t="shared" si="23"/>
        <v>0</v>
      </c>
      <c r="Y221" s="81">
        <f t="shared" si="24"/>
        <v>0</v>
      </c>
      <c r="Z221" s="81">
        <f t="shared" si="25"/>
        <v>2652</v>
      </c>
      <c r="AA221" s="81">
        <f t="shared" si="26"/>
        <v>2</v>
      </c>
      <c r="AB221" s="81">
        <f t="shared" si="27"/>
        <v>53</v>
      </c>
      <c r="AC221" s="81">
        <f t="shared" si="28"/>
        <v>53</v>
      </c>
      <c r="AD221" s="100">
        <f t="shared" si="29"/>
        <v>43899.92452830189</v>
      </c>
      <c r="AE221" s="101">
        <f t="shared" si="30"/>
        <v>0</v>
      </c>
      <c r="AF221" s="102">
        <f t="shared" si="31"/>
        <v>0</v>
      </c>
      <c r="AG221" s="102">
        <f t="shared" si="32"/>
        <v>0</v>
      </c>
      <c r="AH221" s="102">
        <f t="shared" si="33"/>
        <v>0</v>
      </c>
      <c r="AI221" s="6"/>
    </row>
    <row r="222" spans="8:35" ht="15" customHeight="1">
      <c r="H222" s="95">
        <v>167</v>
      </c>
      <c r="I222" s="95">
        <f t="shared" si="10"/>
        <v>200</v>
      </c>
      <c r="J222" s="96">
        <f t="shared" si="11"/>
        <v>45458</v>
      </c>
      <c r="K222" s="97">
        <f t="shared" si="12"/>
        <v>0</v>
      </c>
      <c r="L222" s="97">
        <f t="shared" si="13"/>
        <v>0</v>
      </c>
      <c r="M222" s="97">
        <f t="shared" si="14"/>
        <v>0</v>
      </c>
      <c r="N222" s="98">
        <f t="shared" si="15"/>
        <v>0</v>
      </c>
      <c r="O222" s="97">
        <f t="shared" si="7"/>
        <v>1</v>
      </c>
      <c r="P222" s="97">
        <f t="shared" si="16"/>
        <v>4</v>
      </c>
      <c r="Q222" s="99">
        <f t="shared" si="8"/>
        <v>4</v>
      </c>
      <c r="R222" s="99">
        <f t="shared" si="17"/>
        <v>3</v>
      </c>
      <c r="S222" s="99">
        <f t="shared" si="18"/>
        <v>3</v>
      </c>
      <c r="T222" s="99">
        <f t="shared" si="19"/>
        <v>3</v>
      </c>
      <c r="U222" s="99">
        <f t="shared" si="20"/>
        <v>0</v>
      </c>
      <c r="V222" s="100">
        <f t="shared" si="21"/>
        <v>44000</v>
      </c>
      <c r="W222" s="99">
        <f t="shared" si="22"/>
        <v>0</v>
      </c>
      <c r="X222" s="81">
        <f t="shared" si="23"/>
        <v>0</v>
      </c>
      <c r="Y222" s="81">
        <f t="shared" si="24"/>
        <v>0</v>
      </c>
      <c r="Z222" s="81">
        <f t="shared" si="25"/>
        <v>2652</v>
      </c>
      <c r="AA222" s="81">
        <f t="shared" si="26"/>
        <v>3</v>
      </c>
      <c r="AB222" s="81">
        <f t="shared" si="27"/>
        <v>53</v>
      </c>
      <c r="AC222" s="81">
        <f t="shared" si="28"/>
        <v>53</v>
      </c>
      <c r="AD222" s="100">
        <f t="shared" si="29"/>
        <v>43849.886792452831</v>
      </c>
      <c r="AE222" s="101">
        <f t="shared" si="30"/>
        <v>0</v>
      </c>
      <c r="AF222" s="102">
        <f t="shared" si="31"/>
        <v>0</v>
      </c>
      <c r="AG222" s="102">
        <f t="shared" si="32"/>
        <v>0</v>
      </c>
      <c r="AH222" s="102">
        <f t="shared" si="33"/>
        <v>0</v>
      </c>
      <c r="AI222" s="6"/>
    </row>
    <row r="223" spans="8:35" ht="15" customHeight="1">
      <c r="H223" s="95">
        <v>168</v>
      </c>
      <c r="I223" s="95">
        <f t="shared" si="10"/>
        <v>199</v>
      </c>
      <c r="J223" s="96">
        <f t="shared" si="11"/>
        <v>45459</v>
      </c>
      <c r="K223" s="97">
        <f t="shared" si="12"/>
        <v>0</v>
      </c>
      <c r="L223" s="97">
        <f t="shared" si="13"/>
        <v>0</v>
      </c>
      <c r="M223" s="97">
        <f t="shared" si="14"/>
        <v>0</v>
      </c>
      <c r="N223" s="98">
        <f t="shared" si="15"/>
        <v>0</v>
      </c>
      <c r="O223" s="97">
        <f t="shared" si="7"/>
        <v>1</v>
      </c>
      <c r="P223" s="97">
        <f t="shared" si="16"/>
        <v>4</v>
      </c>
      <c r="Q223" s="99">
        <f t="shared" si="8"/>
        <v>4</v>
      </c>
      <c r="R223" s="99">
        <f t="shared" si="17"/>
        <v>3</v>
      </c>
      <c r="S223" s="99">
        <f t="shared" si="18"/>
        <v>3</v>
      </c>
      <c r="T223" s="99">
        <f t="shared" si="19"/>
        <v>3</v>
      </c>
      <c r="U223" s="99">
        <f t="shared" si="20"/>
        <v>0</v>
      </c>
      <c r="V223" s="100">
        <f t="shared" si="21"/>
        <v>44000</v>
      </c>
      <c r="W223" s="99">
        <f t="shared" si="22"/>
        <v>0</v>
      </c>
      <c r="X223" s="81">
        <f t="shared" si="23"/>
        <v>0</v>
      </c>
      <c r="Y223" s="81">
        <f t="shared" si="24"/>
        <v>0</v>
      </c>
      <c r="Z223" s="81">
        <f t="shared" si="25"/>
        <v>2652</v>
      </c>
      <c r="AA223" s="81">
        <f t="shared" si="26"/>
        <v>4</v>
      </c>
      <c r="AB223" s="81">
        <f t="shared" si="27"/>
        <v>53</v>
      </c>
      <c r="AC223" s="81">
        <f t="shared" si="28"/>
        <v>53</v>
      </c>
      <c r="AD223" s="100">
        <f t="shared" si="29"/>
        <v>43799.849056603773</v>
      </c>
      <c r="AE223" s="101">
        <f t="shared" si="30"/>
        <v>0</v>
      </c>
      <c r="AF223" s="102">
        <f t="shared" si="31"/>
        <v>0</v>
      </c>
      <c r="AG223" s="102">
        <f t="shared" si="32"/>
        <v>0</v>
      </c>
      <c r="AH223" s="102">
        <f t="shared" si="33"/>
        <v>0</v>
      </c>
      <c r="AI223" s="6"/>
    </row>
    <row r="224" spans="8:35" ht="15" customHeight="1">
      <c r="H224" s="95">
        <v>169</v>
      </c>
      <c r="I224" s="95">
        <f t="shared" si="10"/>
        <v>198</v>
      </c>
      <c r="J224" s="96">
        <f t="shared" si="11"/>
        <v>45460</v>
      </c>
      <c r="K224" s="97">
        <f t="shared" si="12"/>
        <v>0</v>
      </c>
      <c r="L224" s="97">
        <f t="shared" si="13"/>
        <v>0</v>
      </c>
      <c r="M224" s="97">
        <f t="shared" si="14"/>
        <v>0</v>
      </c>
      <c r="N224" s="98">
        <f t="shared" si="15"/>
        <v>0</v>
      </c>
      <c r="O224" s="97">
        <f t="shared" si="7"/>
        <v>1</v>
      </c>
      <c r="P224" s="97">
        <f t="shared" si="16"/>
        <v>4</v>
      </c>
      <c r="Q224" s="99">
        <f t="shared" si="8"/>
        <v>4</v>
      </c>
      <c r="R224" s="99">
        <f t="shared" si="17"/>
        <v>3</v>
      </c>
      <c r="S224" s="99">
        <f t="shared" si="18"/>
        <v>3</v>
      </c>
      <c r="T224" s="99">
        <f t="shared" si="19"/>
        <v>3</v>
      </c>
      <c r="U224" s="99">
        <f t="shared" si="20"/>
        <v>0</v>
      </c>
      <c r="V224" s="100">
        <f t="shared" si="21"/>
        <v>44000</v>
      </c>
      <c r="W224" s="99">
        <f t="shared" si="22"/>
        <v>0</v>
      </c>
      <c r="X224" s="81">
        <f t="shared" si="23"/>
        <v>0</v>
      </c>
      <c r="Y224" s="81">
        <f t="shared" si="24"/>
        <v>0</v>
      </c>
      <c r="Z224" s="81">
        <f t="shared" si="25"/>
        <v>2652</v>
      </c>
      <c r="AA224" s="81">
        <f t="shared" si="26"/>
        <v>5</v>
      </c>
      <c r="AB224" s="81">
        <f t="shared" si="27"/>
        <v>53</v>
      </c>
      <c r="AC224" s="81">
        <f t="shared" si="28"/>
        <v>53</v>
      </c>
      <c r="AD224" s="100">
        <f t="shared" si="29"/>
        <v>43749.811320754714</v>
      </c>
      <c r="AE224" s="101">
        <f t="shared" si="30"/>
        <v>0</v>
      </c>
      <c r="AF224" s="102">
        <f t="shared" si="31"/>
        <v>0</v>
      </c>
      <c r="AG224" s="102">
        <f t="shared" si="32"/>
        <v>0</v>
      </c>
      <c r="AH224" s="102">
        <f t="shared" si="33"/>
        <v>0</v>
      </c>
      <c r="AI224" s="6"/>
    </row>
    <row r="225" spans="8:35" ht="15" customHeight="1">
      <c r="H225" s="95">
        <v>170</v>
      </c>
      <c r="I225" s="95">
        <f t="shared" si="10"/>
        <v>197</v>
      </c>
      <c r="J225" s="96">
        <f t="shared" si="11"/>
        <v>45461</v>
      </c>
      <c r="K225" s="97">
        <f t="shared" si="12"/>
        <v>0</v>
      </c>
      <c r="L225" s="97">
        <f t="shared" si="13"/>
        <v>0</v>
      </c>
      <c r="M225" s="97">
        <f t="shared" si="14"/>
        <v>0</v>
      </c>
      <c r="N225" s="98">
        <f t="shared" si="15"/>
        <v>0</v>
      </c>
      <c r="O225" s="97">
        <f t="shared" si="7"/>
        <v>1</v>
      </c>
      <c r="P225" s="97">
        <f t="shared" si="16"/>
        <v>4</v>
      </c>
      <c r="Q225" s="99">
        <f t="shared" si="8"/>
        <v>4</v>
      </c>
      <c r="R225" s="99">
        <f t="shared" si="17"/>
        <v>3</v>
      </c>
      <c r="S225" s="99">
        <f t="shared" si="18"/>
        <v>3</v>
      </c>
      <c r="T225" s="99">
        <f t="shared" si="19"/>
        <v>3</v>
      </c>
      <c r="U225" s="99">
        <f t="shared" si="20"/>
        <v>0</v>
      </c>
      <c r="V225" s="100">
        <f t="shared" si="21"/>
        <v>44000</v>
      </c>
      <c r="W225" s="99">
        <f t="shared" si="22"/>
        <v>0</v>
      </c>
      <c r="X225" s="81">
        <f t="shared" si="23"/>
        <v>0</v>
      </c>
      <c r="Y225" s="81">
        <f t="shared" si="24"/>
        <v>0</v>
      </c>
      <c r="Z225" s="81">
        <f t="shared" si="25"/>
        <v>2652</v>
      </c>
      <c r="AA225" s="81">
        <f t="shared" si="26"/>
        <v>6</v>
      </c>
      <c r="AB225" s="81">
        <f t="shared" si="27"/>
        <v>53</v>
      </c>
      <c r="AC225" s="81">
        <f t="shared" si="28"/>
        <v>53</v>
      </c>
      <c r="AD225" s="100">
        <f t="shared" si="29"/>
        <v>43699.773584905663</v>
      </c>
      <c r="AE225" s="101">
        <f t="shared" si="30"/>
        <v>0</v>
      </c>
      <c r="AF225" s="102">
        <f t="shared" si="31"/>
        <v>0</v>
      </c>
      <c r="AG225" s="102">
        <f t="shared" si="32"/>
        <v>0</v>
      </c>
      <c r="AH225" s="102">
        <f t="shared" si="33"/>
        <v>0</v>
      </c>
      <c r="AI225" s="6"/>
    </row>
    <row r="226" spans="8:35" ht="15" customHeight="1">
      <c r="H226" s="95">
        <v>171</v>
      </c>
      <c r="I226" s="95">
        <f t="shared" si="10"/>
        <v>196</v>
      </c>
      <c r="J226" s="96">
        <f t="shared" si="11"/>
        <v>45462</v>
      </c>
      <c r="K226" s="97">
        <f t="shared" si="12"/>
        <v>0</v>
      </c>
      <c r="L226" s="97">
        <f t="shared" si="13"/>
        <v>0</v>
      </c>
      <c r="M226" s="97">
        <f t="shared" si="14"/>
        <v>0</v>
      </c>
      <c r="N226" s="98">
        <f t="shared" si="15"/>
        <v>0</v>
      </c>
      <c r="O226" s="97">
        <f t="shared" si="7"/>
        <v>1</v>
      </c>
      <c r="P226" s="97">
        <f t="shared" si="16"/>
        <v>4</v>
      </c>
      <c r="Q226" s="99">
        <f t="shared" si="8"/>
        <v>4</v>
      </c>
      <c r="R226" s="99">
        <f t="shared" si="17"/>
        <v>3</v>
      </c>
      <c r="S226" s="99">
        <f t="shared" si="18"/>
        <v>3</v>
      </c>
      <c r="T226" s="99">
        <f t="shared" si="19"/>
        <v>3</v>
      </c>
      <c r="U226" s="99">
        <f t="shared" si="20"/>
        <v>0</v>
      </c>
      <c r="V226" s="100">
        <f t="shared" si="21"/>
        <v>44000</v>
      </c>
      <c r="W226" s="99">
        <f t="shared" si="22"/>
        <v>0</v>
      </c>
      <c r="X226" s="81">
        <f t="shared" si="23"/>
        <v>0</v>
      </c>
      <c r="Y226" s="81">
        <f t="shared" si="24"/>
        <v>0</v>
      </c>
      <c r="Z226" s="81">
        <f t="shared" si="25"/>
        <v>2652</v>
      </c>
      <c r="AA226" s="81">
        <f t="shared" si="26"/>
        <v>7</v>
      </c>
      <c r="AB226" s="81">
        <f t="shared" si="27"/>
        <v>53</v>
      </c>
      <c r="AC226" s="81">
        <f t="shared" si="28"/>
        <v>53</v>
      </c>
      <c r="AD226" s="100">
        <f t="shared" si="29"/>
        <v>43649.735849056604</v>
      </c>
      <c r="AE226" s="101">
        <f t="shared" si="30"/>
        <v>0</v>
      </c>
      <c r="AF226" s="102">
        <f t="shared" si="31"/>
        <v>0</v>
      </c>
      <c r="AG226" s="102">
        <f t="shared" si="32"/>
        <v>0</v>
      </c>
      <c r="AH226" s="102">
        <f t="shared" si="33"/>
        <v>0</v>
      </c>
      <c r="AI226" s="6"/>
    </row>
    <row r="227" spans="8:35" ht="15" customHeight="1">
      <c r="H227" s="95">
        <v>172</v>
      </c>
      <c r="I227" s="95">
        <f t="shared" si="10"/>
        <v>195</v>
      </c>
      <c r="J227" s="96">
        <f t="shared" si="11"/>
        <v>45463</v>
      </c>
      <c r="K227" s="97">
        <f t="shared" si="12"/>
        <v>0</v>
      </c>
      <c r="L227" s="97">
        <f t="shared" si="13"/>
        <v>0</v>
      </c>
      <c r="M227" s="97">
        <f t="shared" si="14"/>
        <v>0</v>
      </c>
      <c r="N227" s="98">
        <f t="shared" si="15"/>
        <v>0</v>
      </c>
      <c r="O227" s="97">
        <f t="shared" si="7"/>
        <v>1</v>
      </c>
      <c r="P227" s="97">
        <f t="shared" si="16"/>
        <v>4</v>
      </c>
      <c r="Q227" s="99">
        <f t="shared" si="8"/>
        <v>4</v>
      </c>
      <c r="R227" s="99">
        <f t="shared" si="17"/>
        <v>3</v>
      </c>
      <c r="S227" s="99">
        <f t="shared" si="18"/>
        <v>3</v>
      </c>
      <c r="T227" s="99">
        <f t="shared" si="19"/>
        <v>3</v>
      </c>
      <c r="U227" s="99">
        <f t="shared" si="20"/>
        <v>0</v>
      </c>
      <c r="V227" s="100">
        <f t="shared" si="21"/>
        <v>44000</v>
      </c>
      <c r="W227" s="99">
        <f t="shared" si="22"/>
        <v>0</v>
      </c>
      <c r="X227" s="81">
        <f t="shared" si="23"/>
        <v>0</v>
      </c>
      <c r="Y227" s="81">
        <f t="shared" si="24"/>
        <v>0</v>
      </c>
      <c r="Z227" s="81">
        <f t="shared" si="25"/>
        <v>2652</v>
      </c>
      <c r="AA227" s="81">
        <f t="shared" si="26"/>
        <v>8</v>
      </c>
      <c r="AB227" s="81">
        <f t="shared" si="27"/>
        <v>53</v>
      </c>
      <c r="AC227" s="81">
        <f t="shared" si="28"/>
        <v>53</v>
      </c>
      <c r="AD227" s="100">
        <f t="shared" si="29"/>
        <v>43599.698113207545</v>
      </c>
      <c r="AE227" s="101">
        <f t="shared" si="30"/>
        <v>0</v>
      </c>
      <c r="AF227" s="102">
        <f t="shared" si="31"/>
        <v>0</v>
      </c>
      <c r="AG227" s="102">
        <f t="shared" si="32"/>
        <v>0</v>
      </c>
      <c r="AH227" s="102">
        <f t="shared" si="33"/>
        <v>0</v>
      </c>
      <c r="AI227" s="6"/>
    </row>
    <row r="228" spans="8:35" ht="15" customHeight="1">
      <c r="H228" s="95">
        <v>173</v>
      </c>
      <c r="I228" s="95">
        <f t="shared" si="10"/>
        <v>194</v>
      </c>
      <c r="J228" s="96">
        <f t="shared" si="11"/>
        <v>45464</v>
      </c>
      <c r="K228" s="97">
        <f t="shared" si="12"/>
        <v>0</v>
      </c>
      <c r="L228" s="97">
        <f t="shared" si="13"/>
        <v>0</v>
      </c>
      <c r="M228" s="97">
        <f t="shared" si="14"/>
        <v>0</v>
      </c>
      <c r="N228" s="98">
        <f t="shared" si="15"/>
        <v>0</v>
      </c>
      <c r="O228" s="97">
        <f t="shared" si="7"/>
        <v>1</v>
      </c>
      <c r="P228" s="97">
        <f t="shared" si="16"/>
        <v>4</v>
      </c>
      <c r="Q228" s="99">
        <f t="shared" si="8"/>
        <v>4</v>
      </c>
      <c r="R228" s="99">
        <f t="shared" si="17"/>
        <v>3</v>
      </c>
      <c r="S228" s="99">
        <f t="shared" si="18"/>
        <v>3</v>
      </c>
      <c r="T228" s="99">
        <f t="shared" si="19"/>
        <v>3</v>
      </c>
      <c r="U228" s="99">
        <f t="shared" si="20"/>
        <v>0</v>
      </c>
      <c r="V228" s="100">
        <f t="shared" si="21"/>
        <v>44000</v>
      </c>
      <c r="W228" s="99">
        <f t="shared" si="22"/>
        <v>0</v>
      </c>
      <c r="X228" s="81">
        <f t="shared" si="23"/>
        <v>0</v>
      </c>
      <c r="Y228" s="81">
        <f t="shared" si="24"/>
        <v>0</v>
      </c>
      <c r="Z228" s="81">
        <f t="shared" si="25"/>
        <v>2652</v>
      </c>
      <c r="AA228" s="81">
        <f t="shared" si="26"/>
        <v>9</v>
      </c>
      <c r="AB228" s="81">
        <f t="shared" si="27"/>
        <v>53</v>
      </c>
      <c r="AC228" s="81">
        <f t="shared" si="28"/>
        <v>53</v>
      </c>
      <c r="AD228" s="100">
        <f t="shared" si="29"/>
        <v>43549.660377358494</v>
      </c>
      <c r="AE228" s="101">
        <f t="shared" si="30"/>
        <v>0</v>
      </c>
      <c r="AF228" s="102">
        <f t="shared" si="31"/>
        <v>0</v>
      </c>
      <c r="AG228" s="102">
        <f t="shared" si="32"/>
        <v>0</v>
      </c>
      <c r="AH228" s="102">
        <f t="shared" si="33"/>
        <v>0</v>
      </c>
      <c r="AI228" s="6"/>
    </row>
    <row r="229" spans="8:35" ht="15" customHeight="1">
      <c r="H229" s="95">
        <v>174</v>
      </c>
      <c r="I229" s="95">
        <f t="shared" si="10"/>
        <v>193</v>
      </c>
      <c r="J229" s="96">
        <f t="shared" si="11"/>
        <v>45465</v>
      </c>
      <c r="K229" s="97">
        <f t="shared" si="12"/>
        <v>0</v>
      </c>
      <c r="L229" s="97">
        <f t="shared" si="13"/>
        <v>0</v>
      </c>
      <c r="M229" s="97">
        <f t="shared" si="14"/>
        <v>0</v>
      </c>
      <c r="N229" s="98">
        <f t="shared" si="15"/>
        <v>0</v>
      </c>
      <c r="O229" s="97">
        <f t="shared" si="7"/>
        <v>1</v>
      </c>
      <c r="P229" s="97">
        <f t="shared" si="16"/>
        <v>4</v>
      </c>
      <c r="Q229" s="99">
        <f t="shared" si="8"/>
        <v>4</v>
      </c>
      <c r="R229" s="99">
        <f t="shared" si="17"/>
        <v>3</v>
      </c>
      <c r="S229" s="99">
        <f t="shared" si="18"/>
        <v>3</v>
      </c>
      <c r="T229" s="99">
        <f t="shared" si="19"/>
        <v>3</v>
      </c>
      <c r="U229" s="99">
        <f t="shared" si="20"/>
        <v>0</v>
      </c>
      <c r="V229" s="100">
        <f t="shared" si="21"/>
        <v>44000</v>
      </c>
      <c r="W229" s="99">
        <f t="shared" si="22"/>
        <v>0</v>
      </c>
      <c r="X229" s="81">
        <f t="shared" si="23"/>
        <v>0</v>
      </c>
      <c r="Y229" s="81">
        <f t="shared" si="24"/>
        <v>0</v>
      </c>
      <c r="Z229" s="81">
        <f t="shared" si="25"/>
        <v>2652</v>
      </c>
      <c r="AA229" s="81">
        <f t="shared" si="26"/>
        <v>10</v>
      </c>
      <c r="AB229" s="81">
        <f t="shared" si="27"/>
        <v>53</v>
      </c>
      <c r="AC229" s="81">
        <f t="shared" si="28"/>
        <v>53</v>
      </c>
      <c r="AD229" s="100">
        <f t="shared" si="29"/>
        <v>43499.622641509435</v>
      </c>
      <c r="AE229" s="101">
        <f t="shared" si="30"/>
        <v>0</v>
      </c>
      <c r="AF229" s="102">
        <f t="shared" si="31"/>
        <v>0</v>
      </c>
      <c r="AG229" s="102">
        <f t="shared" si="32"/>
        <v>0</v>
      </c>
      <c r="AH229" s="102">
        <f t="shared" si="33"/>
        <v>0</v>
      </c>
      <c r="AI229" s="6"/>
    </row>
    <row r="230" spans="8:35" ht="15" customHeight="1">
      <c r="H230" s="95">
        <v>175</v>
      </c>
      <c r="I230" s="95">
        <f t="shared" si="10"/>
        <v>192</v>
      </c>
      <c r="J230" s="96">
        <f t="shared" si="11"/>
        <v>45466</v>
      </c>
      <c r="K230" s="97">
        <f t="shared" si="12"/>
        <v>0</v>
      </c>
      <c r="L230" s="97">
        <f t="shared" si="13"/>
        <v>0</v>
      </c>
      <c r="M230" s="97">
        <f t="shared" si="14"/>
        <v>0</v>
      </c>
      <c r="N230" s="98">
        <f t="shared" si="15"/>
        <v>0</v>
      </c>
      <c r="O230" s="97">
        <f t="shared" si="7"/>
        <v>1</v>
      </c>
      <c r="P230" s="97">
        <f t="shared" si="16"/>
        <v>4</v>
      </c>
      <c r="Q230" s="99">
        <f t="shared" si="8"/>
        <v>4</v>
      </c>
      <c r="R230" s="99">
        <f t="shared" si="17"/>
        <v>3</v>
      </c>
      <c r="S230" s="99">
        <f t="shared" si="18"/>
        <v>3</v>
      </c>
      <c r="T230" s="99">
        <f t="shared" si="19"/>
        <v>3</v>
      </c>
      <c r="U230" s="99">
        <f t="shared" si="20"/>
        <v>0</v>
      </c>
      <c r="V230" s="100">
        <f t="shared" si="21"/>
        <v>44000</v>
      </c>
      <c r="W230" s="99">
        <f t="shared" si="22"/>
        <v>0</v>
      </c>
      <c r="X230" s="81">
        <f t="shared" si="23"/>
        <v>0</v>
      </c>
      <c r="Y230" s="81">
        <f t="shared" si="24"/>
        <v>0</v>
      </c>
      <c r="Z230" s="81">
        <f t="shared" si="25"/>
        <v>2652</v>
      </c>
      <c r="AA230" s="81">
        <f t="shared" si="26"/>
        <v>11</v>
      </c>
      <c r="AB230" s="81">
        <f t="shared" si="27"/>
        <v>53</v>
      </c>
      <c r="AC230" s="81">
        <f t="shared" si="28"/>
        <v>53</v>
      </c>
      <c r="AD230" s="100">
        <f t="shared" si="29"/>
        <v>43449.584905660377</v>
      </c>
      <c r="AE230" s="101">
        <f t="shared" si="30"/>
        <v>0</v>
      </c>
      <c r="AF230" s="102">
        <f t="shared" si="31"/>
        <v>0</v>
      </c>
      <c r="AG230" s="102">
        <f t="shared" si="32"/>
        <v>0</v>
      </c>
      <c r="AH230" s="102">
        <f t="shared" si="33"/>
        <v>0</v>
      </c>
      <c r="AI230" s="6"/>
    </row>
    <row r="231" spans="8:35" ht="15" customHeight="1">
      <c r="H231" s="95">
        <v>176</v>
      </c>
      <c r="I231" s="95">
        <f t="shared" si="10"/>
        <v>191</v>
      </c>
      <c r="J231" s="96">
        <f t="shared" si="11"/>
        <v>45467</v>
      </c>
      <c r="K231" s="97">
        <f t="shared" si="12"/>
        <v>0</v>
      </c>
      <c r="L231" s="97">
        <f t="shared" si="13"/>
        <v>0</v>
      </c>
      <c r="M231" s="97">
        <f t="shared" si="14"/>
        <v>0</v>
      </c>
      <c r="N231" s="98">
        <f t="shared" si="15"/>
        <v>0</v>
      </c>
      <c r="O231" s="97">
        <f t="shared" si="7"/>
        <v>1</v>
      </c>
      <c r="P231" s="97">
        <f t="shared" si="16"/>
        <v>4</v>
      </c>
      <c r="Q231" s="99">
        <f t="shared" si="8"/>
        <v>4</v>
      </c>
      <c r="R231" s="99">
        <f t="shared" si="17"/>
        <v>3</v>
      </c>
      <c r="S231" s="99">
        <f t="shared" si="18"/>
        <v>3</v>
      </c>
      <c r="T231" s="99">
        <f t="shared" si="19"/>
        <v>3</v>
      </c>
      <c r="U231" s="99">
        <f t="shared" si="20"/>
        <v>0</v>
      </c>
      <c r="V231" s="100">
        <f t="shared" si="21"/>
        <v>44000</v>
      </c>
      <c r="W231" s="99">
        <f t="shared" si="22"/>
        <v>0</v>
      </c>
      <c r="X231" s="81">
        <f t="shared" si="23"/>
        <v>0</v>
      </c>
      <c r="Y231" s="81">
        <f t="shared" si="24"/>
        <v>0</v>
      </c>
      <c r="Z231" s="81">
        <f t="shared" si="25"/>
        <v>2652</v>
      </c>
      <c r="AA231" s="81">
        <f t="shared" si="26"/>
        <v>12</v>
      </c>
      <c r="AB231" s="81">
        <f t="shared" si="27"/>
        <v>53</v>
      </c>
      <c r="AC231" s="81">
        <f t="shared" si="28"/>
        <v>53</v>
      </c>
      <c r="AD231" s="100">
        <f t="shared" si="29"/>
        <v>43399.547169811318</v>
      </c>
      <c r="AE231" s="101">
        <f t="shared" si="30"/>
        <v>0</v>
      </c>
      <c r="AF231" s="102">
        <f t="shared" si="31"/>
        <v>0</v>
      </c>
      <c r="AG231" s="102">
        <f t="shared" si="32"/>
        <v>0</v>
      </c>
      <c r="AH231" s="102">
        <f t="shared" si="33"/>
        <v>0</v>
      </c>
      <c r="AI231" s="6"/>
    </row>
    <row r="232" spans="8:35" ht="15" customHeight="1">
      <c r="H232" s="95">
        <v>177</v>
      </c>
      <c r="I232" s="95">
        <f t="shared" si="10"/>
        <v>190</v>
      </c>
      <c r="J232" s="96">
        <f t="shared" si="11"/>
        <v>45468</v>
      </c>
      <c r="K232" s="97">
        <f t="shared" si="12"/>
        <v>0</v>
      </c>
      <c r="L232" s="97">
        <f t="shared" si="13"/>
        <v>0</v>
      </c>
      <c r="M232" s="97">
        <f t="shared" si="14"/>
        <v>0</v>
      </c>
      <c r="N232" s="98">
        <f t="shared" si="15"/>
        <v>0</v>
      </c>
      <c r="O232" s="97">
        <f t="shared" si="7"/>
        <v>1</v>
      </c>
      <c r="P232" s="97">
        <f t="shared" si="16"/>
        <v>4</v>
      </c>
      <c r="Q232" s="99">
        <f t="shared" si="8"/>
        <v>4</v>
      </c>
      <c r="R232" s="99">
        <f t="shared" si="17"/>
        <v>3</v>
      </c>
      <c r="S232" s="99">
        <f t="shared" si="18"/>
        <v>3</v>
      </c>
      <c r="T232" s="99">
        <f t="shared" si="19"/>
        <v>3</v>
      </c>
      <c r="U232" s="99">
        <f t="shared" si="20"/>
        <v>0</v>
      </c>
      <c r="V232" s="100">
        <f t="shared" si="21"/>
        <v>44000</v>
      </c>
      <c r="W232" s="99">
        <f t="shared" si="22"/>
        <v>0</v>
      </c>
      <c r="X232" s="81">
        <f t="shared" si="23"/>
        <v>0</v>
      </c>
      <c r="Y232" s="81">
        <f t="shared" si="24"/>
        <v>0</v>
      </c>
      <c r="Z232" s="81">
        <f t="shared" si="25"/>
        <v>2652</v>
      </c>
      <c r="AA232" s="81">
        <f t="shared" si="26"/>
        <v>13</v>
      </c>
      <c r="AB232" s="81">
        <f t="shared" si="27"/>
        <v>53</v>
      </c>
      <c r="AC232" s="81">
        <f t="shared" si="28"/>
        <v>53</v>
      </c>
      <c r="AD232" s="100">
        <f t="shared" si="29"/>
        <v>43349.509433962266</v>
      </c>
      <c r="AE232" s="101">
        <f t="shared" si="30"/>
        <v>0</v>
      </c>
      <c r="AF232" s="102">
        <f t="shared" si="31"/>
        <v>0</v>
      </c>
      <c r="AG232" s="102">
        <f t="shared" si="32"/>
        <v>0</v>
      </c>
      <c r="AH232" s="102">
        <f t="shared" si="33"/>
        <v>0</v>
      </c>
      <c r="AI232" s="6"/>
    </row>
    <row r="233" spans="8:35" ht="15" customHeight="1">
      <c r="H233" s="95">
        <v>178</v>
      </c>
      <c r="I233" s="95">
        <f t="shared" si="10"/>
        <v>189</v>
      </c>
      <c r="J233" s="96">
        <f t="shared" si="11"/>
        <v>45469</v>
      </c>
      <c r="K233" s="97">
        <f t="shared" si="12"/>
        <v>0</v>
      </c>
      <c r="L233" s="97">
        <f t="shared" si="13"/>
        <v>0</v>
      </c>
      <c r="M233" s="97">
        <f t="shared" si="14"/>
        <v>0</v>
      </c>
      <c r="N233" s="98">
        <f t="shared" si="15"/>
        <v>0</v>
      </c>
      <c r="O233" s="97">
        <f t="shared" si="7"/>
        <v>1</v>
      </c>
      <c r="P233" s="97">
        <f t="shared" si="16"/>
        <v>4</v>
      </c>
      <c r="Q233" s="99">
        <f t="shared" si="8"/>
        <v>4</v>
      </c>
      <c r="R233" s="99">
        <f t="shared" si="17"/>
        <v>3</v>
      </c>
      <c r="S233" s="99">
        <f t="shared" si="18"/>
        <v>3</v>
      </c>
      <c r="T233" s="99">
        <f t="shared" si="19"/>
        <v>3</v>
      </c>
      <c r="U233" s="99">
        <f t="shared" si="20"/>
        <v>0</v>
      </c>
      <c r="V233" s="100">
        <f t="shared" si="21"/>
        <v>44000</v>
      </c>
      <c r="W233" s="99">
        <f t="shared" si="22"/>
        <v>0</v>
      </c>
      <c r="X233" s="81">
        <f t="shared" si="23"/>
        <v>0</v>
      </c>
      <c r="Y233" s="81">
        <f t="shared" si="24"/>
        <v>0</v>
      </c>
      <c r="Z233" s="81">
        <f t="shared" si="25"/>
        <v>2652</v>
      </c>
      <c r="AA233" s="81">
        <f t="shared" si="26"/>
        <v>14</v>
      </c>
      <c r="AB233" s="81">
        <f t="shared" si="27"/>
        <v>53</v>
      </c>
      <c r="AC233" s="81">
        <f t="shared" si="28"/>
        <v>53</v>
      </c>
      <c r="AD233" s="100">
        <f t="shared" si="29"/>
        <v>43299.471698113208</v>
      </c>
      <c r="AE233" s="101">
        <f t="shared" si="30"/>
        <v>0</v>
      </c>
      <c r="AF233" s="102">
        <f t="shared" si="31"/>
        <v>0</v>
      </c>
      <c r="AG233" s="102">
        <f t="shared" si="32"/>
        <v>0</v>
      </c>
      <c r="AH233" s="102">
        <f t="shared" si="33"/>
        <v>0</v>
      </c>
      <c r="AI233" s="6"/>
    </row>
    <row r="234" spans="8:35" ht="15" customHeight="1">
      <c r="H234" s="95">
        <v>179</v>
      </c>
      <c r="I234" s="95">
        <f t="shared" si="10"/>
        <v>188</v>
      </c>
      <c r="J234" s="96">
        <f t="shared" si="11"/>
        <v>45470</v>
      </c>
      <c r="K234" s="97">
        <f t="shared" si="12"/>
        <v>0</v>
      </c>
      <c r="L234" s="97">
        <f t="shared" si="13"/>
        <v>0</v>
      </c>
      <c r="M234" s="97">
        <f t="shared" si="14"/>
        <v>0</v>
      </c>
      <c r="N234" s="98">
        <f t="shared" si="15"/>
        <v>0</v>
      </c>
      <c r="O234" s="97">
        <f t="shared" si="7"/>
        <v>1</v>
      </c>
      <c r="P234" s="97">
        <f t="shared" si="16"/>
        <v>4</v>
      </c>
      <c r="Q234" s="99">
        <f t="shared" si="8"/>
        <v>4</v>
      </c>
      <c r="R234" s="99">
        <f t="shared" si="17"/>
        <v>3</v>
      </c>
      <c r="S234" s="99">
        <f t="shared" si="18"/>
        <v>3</v>
      </c>
      <c r="T234" s="99">
        <f t="shared" si="19"/>
        <v>3</v>
      </c>
      <c r="U234" s="99">
        <f t="shared" si="20"/>
        <v>0</v>
      </c>
      <c r="V234" s="100">
        <f t="shared" si="21"/>
        <v>44000</v>
      </c>
      <c r="W234" s="99">
        <f t="shared" si="22"/>
        <v>0</v>
      </c>
      <c r="X234" s="81">
        <f t="shared" si="23"/>
        <v>0</v>
      </c>
      <c r="Y234" s="81">
        <f t="shared" si="24"/>
        <v>0</v>
      </c>
      <c r="Z234" s="81">
        <f t="shared" si="25"/>
        <v>2652</v>
      </c>
      <c r="AA234" s="81">
        <f t="shared" si="26"/>
        <v>15</v>
      </c>
      <c r="AB234" s="81">
        <f t="shared" si="27"/>
        <v>53</v>
      </c>
      <c r="AC234" s="81">
        <f t="shared" si="28"/>
        <v>53</v>
      </c>
      <c r="AD234" s="100">
        <f t="shared" si="29"/>
        <v>43249.433962264149</v>
      </c>
      <c r="AE234" s="101">
        <f t="shared" si="30"/>
        <v>0</v>
      </c>
      <c r="AF234" s="102">
        <f t="shared" si="31"/>
        <v>0</v>
      </c>
      <c r="AG234" s="102">
        <f t="shared" si="32"/>
        <v>0</v>
      </c>
      <c r="AH234" s="102">
        <f t="shared" si="33"/>
        <v>0</v>
      </c>
      <c r="AI234" s="6"/>
    </row>
    <row r="235" spans="8:35" ht="15" customHeight="1">
      <c r="H235" s="95">
        <v>180</v>
      </c>
      <c r="I235" s="95">
        <f t="shared" si="10"/>
        <v>187</v>
      </c>
      <c r="J235" s="96">
        <f t="shared" si="11"/>
        <v>45471</v>
      </c>
      <c r="K235" s="97">
        <f t="shared" si="12"/>
        <v>0</v>
      </c>
      <c r="L235" s="97">
        <f t="shared" si="13"/>
        <v>0</v>
      </c>
      <c r="M235" s="97">
        <f t="shared" si="14"/>
        <v>0</v>
      </c>
      <c r="N235" s="98">
        <f t="shared" si="15"/>
        <v>0</v>
      </c>
      <c r="O235" s="97">
        <f t="shared" si="7"/>
        <v>1</v>
      </c>
      <c r="P235" s="97">
        <f t="shared" si="16"/>
        <v>4</v>
      </c>
      <c r="Q235" s="99">
        <f t="shared" si="8"/>
        <v>4</v>
      </c>
      <c r="R235" s="99">
        <f t="shared" si="17"/>
        <v>3</v>
      </c>
      <c r="S235" s="99">
        <f t="shared" si="18"/>
        <v>3</v>
      </c>
      <c r="T235" s="99">
        <f t="shared" si="19"/>
        <v>3</v>
      </c>
      <c r="U235" s="99">
        <f t="shared" si="20"/>
        <v>0</v>
      </c>
      <c r="V235" s="100">
        <f t="shared" si="21"/>
        <v>44000</v>
      </c>
      <c r="W235" s="99">
        <f t="shared" si="22"/>
        <v>0</v>
      </c>
      <c r="X235" s="81">
        <f t="shared" si="23"/>
        <v>0</v>
      </c>
      <c r="Y235" s="81">
        <f t="shared" si="24"/>
        <v>0</v>
      </c>
      <c r="Z235" s="81">
        <f t="shared" si="25"/>
        <v>2652</v>
      </c>
      <c r="AA235" s="81">
        <f t="shared" si="26"/>
        <v>16</v>
      </c>
      <c r="AB235" s="81">
        <f t="shared" si="27"/>
        <v>53</v>
      </c>
      <c r="AC235" s="81">
        <f t="shared" si="28"/>
        <v>53</v>
      </c>
      <c r="AD235" s="100">
        <f t="shared" si="29"/>
        <v>43199.396226415098</v>
      </c>
      <c r="AE235" s="101">
        <f t="shared" si="30"/>
        <v>0</v>
      </c>
      <c r="AF235" s="102">
        <f t="shared" si="31"/>
        <v>0</v>
      </c>
      <c r="AG235" s="102">
        <f t="shared" si="32"/>
        <v>0</v>
      </c>
      <c r="AH235" s="102">
        <f t="shared" si="33"/>
        <v>0</v>
      </c>
      <c r="AI235" s="6"/>
    </row>
    <row r="236" spans="8:35" ht="15" customHeight="1">
      <c r="H236" s="95">
        <v>181</v>
      </c>
      <c r="I236" s="95">
        <f t="shared" si="10"/>
        <v>186</v>
      </c>
      <c r="J236" s="96">
        <f t="shared" si="11"/>
        <v>45472</v>
      </c>
      <c r="K236" s="97">
        <f t="shared" si="12"/>
        <v>0</v>
      </c>
      <c r="L236" s="97">
        <f t="shared" si="13"/>
        <v>0</v>
      </c>
      <c r="M236" s="97">
        <f t="shared" si="14"/>
        <v>0</v>
      </c>
      <c r="N236" s="98">
        <f t="shared" si="15"/>
        <v>0</v>
      </c>
      <c r="O236" s="97">
        <f t="shared" si="7"/>
        <v>1</v>
      </c>
      <c r="P236" s="97">
        <f t="shared" si="16"/>
        <v>4</v>
      </c>
      <c r="Q236" s="99">
        <f t="shared" si="8"/>
        <v>4</v>
      </c>
      <c r="R236" s="99">
        <f t="shared" si="17"/>
        <v>3</v>
      </c>
      <c r="S236" s="99">
        <f t="shared" si="18"/>
        <v>3</v>
      </c>
      <c r="T236" s="99">
        <f t="shared" si="19"/>
        <v>3</v>
      </c>
      <c r="U236" s="99">
        <f t="shared" si="20"/>
        <v>0</v>
      </c>
      <c r="V236" s="100">
        <f t="shared" si="21"/>
        <v>44000</v>
      </c>
      <c r="W236" s="99">
        <f t="shared" si="22"/>
        <v>0</v>
      </c>
      <c r="X236" s="81">
        <f t="shared" si="23"/>
        <v>0</v>
      </c>
      <c r="Y236" s="81">
        <f t="shared" si="24"/>
        <v>0</v>
      </c>
      <c r="Z236" s="81">
        <f t="shared" si="25"/>
        <v>2652</v>
      </c>
      <c r="AA236" s="81">
        <f t="shared" si="26"/>
        <v>17</v>
      </c>
      <c r="AB236" s="81">
        <f t="shared" si="27"/>
        <v>53</v>
      </c>
      <c r="AC236" s="81">
        <f t="shared" si="28"/>
        <v>53</v>
      </c>
      <c r="AD236" s="100">
        <f t="shared" si="29"/>
        <v>43149.358490566039</v>
      </c>
      <c r="AE236" s="101">
        <f t="shared" si="30"/>
        <v>0</v>
      </c>
      <c r="AF236" s="102">
        <f t="shared" si="31"/>
        <v>0</v>
      </c>
      <c r="AG236" s="102">
        <f t="shared" si="32"/>
        <v>0</v>
      </c>
      <c r="AH236" s="102">
        <f t="shared" si="33"/>
        <v>0</v>
      </c>
      <c r="AI236" s="6"/>
    </row>
    <row r="237" spans="8:35" ht="15" customHeight="1">
      <c r="H237" s="95">
        <v>182</v>
      </c>
      <c r="I237" s="95">
        <f t="shared" si="10"/>
        <v>185</v>
      </c>
      <c r="J237" s="96">
        <f t="shared" si="11"/>
        <v>45473</v>
      </c>
      <c r="K237" s="97">
        <f t="shared" si="12"/>
        <v>0</v>
      </c>
      <c r="L237" s="97">
        <f t="shared" si="13"/>
        <v>0</v>
      </c>
      <c r="M237" s="97">
        <f t="shared" si="14"/>
        <v>0</v>
      </c>
      <c r="N237" s="98">
        <f t="shared" si="15"/>
        <v>0</v>
      </c>
      <c r="O237" s="97">
        <f t="shared" si="7"/>
        <v>1</v>
      </c>
      <c r="P237" s="97">
        <f t="shared" si="16"/>
        <v>4</v>
      </c>
      <c r="Q237" s="99">
        <f t="shared" si="8"/>
        <v>4</v>
      </c>
      <c r="R237" s="99">
        <f t="shared" si="17"/>
        <v>3</v>
      </c>
      <c r="S237" s="99">
        <f t="shared" si="18"/>
        <v>3</v>
      </c>
      <c r="T237" s="99">
        <f t="shared" si="19"/>
        <v>3</v>
      </c>
      <c r="U237" s="99">
        <f t="shared" si="20"/>
        <v>0</v>
      </c>
      <c r="V237" s="100">
        <f t="shared" si="21"/>
        <v>44000</v>
      </c>
      <c r="W237" s="99">
        <f t="shared" si="22"/>
        <v>0</v>
      </c>
      <c r="X237" s="81">
        <f t="shared" si="23"/>
        <v>0</v>
      </c>
      <c r="Y237" s="81">
        <f t="shared" si="24"/>
        <v>0</v>
      </c>
      <c r="Z237" s="81">
        <f t="shared" si="25"/>
        <v>2652</v>
      </c>
      <c r="AA237" s="81">
        <f t="shared" si="26"/>
        <v>18</v>
      </c>
      <c r="AB237" s="81">
        <f t="shared" si="27"/>
        <v>53</v>
      </c>
      <c r="AC237" s="81">
        <f t="shared" si="28"/>
        <v>53</v>
      </c>
      <c r="AD237" s="100">
        <f t="shared" si="29"/>
        <v>43099.32075471698</v>
      </c>
      <c r="AE237" s="101">
        <f t="shared" si="30"/>
        <v>0</v>
      </c>
      <c r="AF237" s="102">
        <f t="shared" si="31"/>
        <v>0</v>
      </c>
      <c r="AG237" s="102">
        <f t="shared" si="32"/>
        <v>0</v>
      </c>
      <c r="AH237" s="102">
        <f t="shared" si="33"/>
        <v>0</v>
      </c>
      <c r="AI237" s="6"/>
    </row>
    <row r="238" spans="8:35" ht="15" customHeight="1">
      <c r="H238" s="95">
        <v>183</v>
      </c>
      <c r="I238" s="95">
        <f t="shared" si="10"/>
        <v>184</v>
      </c>
      <c r="J238" s="96">
        <f t="shared" si="11"/>
        <v>45474</v>
      </c>
      <c r="K238" s="97">
        <f t="shared" si="12"/>
        <v>0</v>
      </c>
      <c r="L238" s="97">
        <f t="shared" si="13"/>
        <v>0</v>
      </c>
      <c r="M238" s="97">
        <f t="shared" si="14"/>
        <v>0</v>
      </c>
      <c r="N238" s="98">
        <f t="shared" si="15"/>
        <v>0</v>
      </c>
      <c r="O238" s="97">
        <f t="shared" si="7"/>
        <v>1</v>
      </c>
      <c r="P238" s="97">
        <f t="shared" si="16"/>
        <v>4</v>
      </c>
      <c r="Q238" s="99">
        <f t="shared" si="8"/>
        <v>4</v>
      </c>
      <c r="R238" s="99">
        <f t="shared" si="17"/>
        <v>3</v>
      </c>
      <c r="S238" s="99">
        <f t="shared" si="18"/>
        <v>3</v>
      </c>
      <c r="T238" s="99">
        <f t="shared" si="19"/>
        <v>3</v>
      </c>
      <c r="U238" s="99">
        <f t="shared" si="20"/>
        <v>0</v>
      </c>
      <c r="V238" s="100">
        <f t="shared" si="21"/>
        <v>44000</v>
      </c>
      <c r="W238" s="99">
        <f t="shared" si="22"/>
        <v>0</v>
      </c>
      <c r="X238" s="81">
        <f t="shared" si="23"/>
        <v>0</v>
      </c>
      <c r="Y238" s="81">
        <f t="shared" si="24"/>
        <v>0</v>
      </c>
      <c r="Z238" s="81">
        <f t="shared" si="25"/>
        <v>2652</v>
      </c>
      <c r="AA238" s="81">
        <f t="shared" si="26"/>
        <v>19</v>
      </c>
      <c r="AB238" s="81">
        <f t="shared" si="27"/>
        <v>53</v>
      </c>
      <c r="AC238" s="81">
        <f t="shared" si="28"/>
        <v>53</v>
      </c>
      <c r="AD238" s="100">
        <f t="shared" si="29"/>
        <v>43049.283018867922</v>
      </c>
      <c r="AE238" s="101">
        <f t="shared" si="30"/>
        <v>0</v>
      </c>
      <c r="AF238" s="102">
        <f t="shared" si="31"/>
        <v>0</v>
      </c>
      <c r="AG238" s="102">
        <f t="shared" si="32"/>
        <v>0</v>
      </c>
      <c r="AH238" s="102">
        <f t="shared" si="33"/>
        <v>0</v>
      </c>
      <c r="AI238" s="6"/>
    </row>
    <row r="239" spans="8:35" ht="15" customHeight="1">
      <c r="H239" s="95">
        <v>184</v>
      </c>
      <c r="I239" s="95">
        <f t="shared" si="10"/>
        <v>183</v>
      </c>
      <c r="J239" s="96">
        <f t="shared" si="11"/>
        <v>45475</v>
      </c>
      <c r="K239" s="97">
        <f t="shared" si="12"/>
        <v>0</v>
      </c>
      <c r="L239" s="97">
        <f t="shared" si="13"/>
        <v>0</v>
      </c>
      <c r="M239" s="97">
        <f t="shared" si="14"/>
        <v>0</v>
      </c>
      <c r="N239" s="98">
        <f t="shared" si="15"/>
        <v>0</v>
      </c>
      <c r="O239" s="97">
        <f t="shared" si="7"/>
        <v>1</v>
      </c>
      <c r="P239" s="97">
        <f t="shared" si="16"/>
        <v>4</v>
      </c>
      <c r="Q239" s="99">
        <f t="shared" si="8"/>
        <v>4</v>
      </c>
      <c r="R239" s="99">
        <f t="shared" si="17"/>
        <v>3</v>
      </c>
      <c r="S239" s="99">
        <f t="shared" si="18"/>
        <v>3</v>
      </c>
      <c r="T239" s="99">
        <f t="shared" si="19"/>
        <v>3</v>
      </c>
      <c r="U239" s="99">
        <f t="shared" si="20"/>
        <v>0</v>
      </c>
      <c r="V239" s="100">
        <f t="shared" si="21"/>
        <v>44000</v>
      </c>
      <c r="W239" s="99">
        <f t="shared" si="22"/>
        <v>0</v>
      </c>
      <c r="X239" s="81">
        <f t="shared" si="23"/>
        <v>0</v>
      </c>
      <c r="Y239" s="81">
        <f t="shared" si="24"/>
        <v>0</v>
      </c>
      <c r="Z239" s="81">
        <f t="shared" si="25"/>
        <v>2652</v>
      </c>
      <c r="AA239" s="81">
        <f t="shared" si="26"/>
        <v>20</v>
      </c>
      <c r="AB239" s="81">
        <f t="shared" si="27"/>
        <v>53</v>
      </c>
      <c r="AC239" s="81">
        <f t="shared" si="28"/>
        <v>53</v>
      </c>
      <c r="AD239" s="100">
        <f t="shared" si="29"/>
        <v>42999.24528301887</v>
      </c>
      <c r="AE239" s="101">
        <f t="shared" si="30"/>
        <v>0</v>
      </c>
      <c r="AF239" s="102">
        <f t="shared" si="31"/>
        <v>0</v>
      </c>
      <c r="AG239" s="102">
        <f t="shared" si="32"/>
        <v>0</v>
      </c>
      <c r="AH239" s="102">
        <f t="shared" si="33"/>
        <v>0</v>
      </c>
      <c r="AI239" s="6"/>
    </row>
    <row r="240" spans="8:35" ht="15" customHeight="1">
      <c r="H240" s="95">
        <v>185</v>
      </c>
      <c r="I240" s="95">
        <f t="shared" si="10"/>
        <v>182</v>
      </c>
      <c r="J240" s="96">
        <f t="shared" si="11"/>
        <v>45476</v>
      </c>
      <c r="K240" s="97">
        <f t="shared" si="12"/>
        <v>0</v>
      </c>
      <c r="L240" s="97">
        <f t="shared" si="13"/>
        <v>0</v>
      </c>
      <c r="M240" s="97">
        <f t="shared" si="14"/>
        <v>0</v>
      </c>
      <c r="N240" s="98">
        <f t="shared" si="15"/>
        <v>0</v>
      </c>
      <c r="O240" s="97">
        <f t="shared" si="7"/>
        <v>1</v>
      </c>
      <c r="P240" s="97">
        <f t="shared" si="16"/>
        <v>4</v>
      </c>
      <c r="Q240" s="99">
        <f t="shared" si="8"/>
        <v>4</v>
      </c>
      <c r="R240" s="99">
        <f t="shared" si="17"/>
        <v>3</v>
      </c>
      <c r="S240" s="99">
        <f t="shared" si="18"/>
        <v>3</v>
      </c>
      <c r="T240" s="99">
        <f t="shared" si="19"/>
        <v>3</v>
      </c>
      <c r="U240" s="99">
        <f t="shared" si="20"/>
        <v>0</v>
      </c>
      <c r="V240" s="100">
        <f t="shared" si="21"/>
        <v>44000</v>
      </c>
      <c r="W240" s="99">
        <f t="shared" si="22"/>
        <v>0</v>
      </c>
      <c r="X240" s="81">
        <f t="shared" si="23"/>
        <v>0</v>
      </c>
      <c r="Y240" s="81">
        <f t="shared" si="24"/>
        <v>0</v>
      </c>
      <c r="Z240" s="81">
        <f t="shared" si="25"/>
        <v>2652</v>
      </c>
      <c r="AA240" s="81">
        <f t="shared" si="26"/>
        <v>21</v>
      </c>
      <c r="AB240" s="81">
        <f t="shared" si="27"/>
        <v>53</v>
      </c>
      <c r="AC240" s="81">
        <f t="shared" si="28"/>
        <v>53</v>
      </c>
      <c r="AD240" s="100">
        <f t="shared" si="29"/>
        <v>42949.207547169812</v>
      </c>
      <c r="AE240" s="101">
        <f t="shared" si="30"/>
        <v>0</v>
      </c>
      <c r="AF240" s="102">
        <f t="shared" si="31"/>
        <v>0</v>
      </c>
      <c r="AG240" s="102">
        <f t="shared" si="32"/>
        <v>0</v>
      </c>
      <c r="AH240" s="102">
        <f t="shared" si="33"/>
        <v>0</v>
      </c>
      <c r="AI240" s="6"/>
    </row>
    <row r="241" spans="8:35" ht="15" customHeight="1">
      <c r="H241" s="95">
        <v>186</v>
      </c>
      <c r="I241" s="95">
        <f t="shared" si="10"/>
        <v>181</v>
      </c>
      <c r="J241" s="96">
        <f t="shared" si="11"/>
        <v>45477</v>
      </c>
      <c r="K241" s="97">
        <f t="shared" si="12"/>
        <v>0</v>
      </c>
      <c r="L241" s="97">
        <f t="shared" si="13"/>
        <v>0</v>
      </c>
      <c r="M241" s="97">
        <f t="shared" si="14"/>
        <v>0</v>
      </c>
      <c r="N241" s="98">
        <f t="shared" si="15"/>
        <v>0</v>
      </c>
      <c r="O241" s="97">
        <f t="shared" si="7"/>
        <v>1</v>
      </c>
      <c r="P241" s="97">
        <f t="shared" si="16"/>
        <v>4</v>
      </c>
      <c r="Q241" s="99">
        <f t="shared" si="8"/>
        <v>4</v>
      </c>
      <c r="R241" s="99">
        <f t="shared" si="17"/>
        <v>3</v>
      </c>
      <c r="S241" s="99">
        <f t="shared" si="18"/>
        <v>3</v>
      </c>
      <c r="T241" s="99">
        <f t="shared" si="19"/>
        <v>3</v>
      </c>
      <c r="U241" s="99">
        <f t="shared" si="20"/>
        <v>0</v>
      </c>
      <c r="V241" s="100">
        <f t="shared" si="21"/>
        <v>44000</v>
      </c>
      <c r="W241" s="99">
        <f t="shared" si="22"/>
        <v>0</v>
      </c>
      <c r="X241" s="81">
        <f t="shared" si="23"/>
        <v>0</v>
      </c>
      <c r="Y241" s="81">
        <f t="shared" si="24"/>
        <v>0</v>
      </c>
      <c r="Z241" s="81">
        <f t="shared" si="25"/>
        <v>2652</v>
      </c>
      <c r="AA241" s="81">
        <f t="shared" si="26"/>
        <v>22</v>
      </c>
      <c r="AB241" s="81">
        <f t="shared" si="27"/>
        <v>53</v>
      </c>
      <c r="AC241" s="81">
        <f t="shared" si="28"/>
        <v>53</v>
      </c>
      <c r="AD241" s="100">
        <f t="shared" si="29"/>
        <v>42899.169811320753</v>
      </c>
      <c r="AE241" s="101">
        <f t="shared" si="30"/>
        <v>0</v>
      </c>
      <c r="AF241" s="102">
        <f t="shared" si="31"/>
        <v>0</v>
      </c>
      <c r="AG241" s="102">
        <f t="shared" si="32"/>
        <v>0</v>
      </c>
      <c r="AH241" s="102">
        <f t="shared" si="33"/>
        <v>0</v>
      </c>
      <c r="AI241" s="6"/>
    </row>
    <row r="242" spans="8:35" ht="15" customHeight="1">
      <c r="H242" s="95">
        <v>187</v>
      </c>
      <c r="I242" s="95">
        <f t="shared" si="10"/>
        <v>180</v>
      </c>
      <c r="J242" s="96">
        <f t="shared" si="11"/>
        <v>45478</v>
      </c>
      <c r="K242" s="97">
        <f t="shared" si="12"/>
        <v>0</v>
      </c>
      <c r="L242" s="97">
        <f t="shared" si="13"/>
        <v>0</v>
      </c>
      <c r="M242" s="97">
        <f t="shared" si="14"/>
        <v>0</v>
      </c>
      <c r="N242" s="98">
        <f t="shared" si="15"/>
        <v>0</v>
      </c>
      <c r="O242" s="97">
        <f t="shared" si="7"/>
        <v>1</v>
      </c>
      <c r="P242" s="97">
        <f t="shared" si="16"/>
        <v>4</v>
      </c>
      <c r="Q242" s="99">
        <f t="shared" si="8"/>
        <v>4</v>
      </c>
      <c r="R242" s="99">
        <f t="shared" si="17"/>
        <v>3</v>
      </c>
      <c r="S242" s="99">
        <f t="shared" si="18"/>
        <v>3</v>
      </c>
      <c r="T242" s="99">
        <f t="shared" si="19"/>
        <v>3</v>
      </c>
      <c r="U242" s="99">
        <f t="shared" si="20"/>
        <v>0</v>
      </c>
      <c r="V242" s="100">
        <f t="shared" si="21"/>
        <v>44000</v>
      </c>
      <c r="W242" s="99">
        <f t="shared" si="22"/>
        <v>0</v>
      </c>
      <c r="X242" s="81">
        <f t="shared" si="23"/>
        <v>0</v>
      </c>
      <c r="Y242" s="81">
        <f t="shared" si="24"/>
        <v>0</v>
      </c>
      <c r="Z242" s="81">
        <f t="shared" si="25"/>
        <v>2652</v>
      </c>
      <c r="AA242" s="81">
        <f t="shared" si="26"/>
        <v>23</v>
      </c>
      <c r="AB242" s="81">
        <f t="shared" si="27"/>
        <v>53</v>
      </c>
      <c r="AC242" s="81">
        <f t="shared" si="28"/>
        <v>53</v>
      </c>
      <c r="AD242" s="100">
        <f t="shared" si="29"/>
        <v>42849.132075471702</v>
      </c>
      <c r="AE242" s="101">
        <f t="shared" si="30"/>
        <v>0</v>
      </c>
      <c r="AF242" s="102">
        <f t="shared" si="31"/>
        <v>0</v>
      </c>
      <c r="AG242" s="102">
        <f t="shared" si="32"/>
        <v>0</v>
      </c>
      <c r="AH242" s="102">
        <f t="shared" si="33"/>
        <v>0</v>
      </c>
      <c r="AI242" s="6"/>
    </row>
    <row r="243" spans="8:35" ht="15" customHeight="1">
      <c r="H243" s="95">
        <v>188</v>
      </c>
      <c r="I243" s="95">
        <f t="shared" si="10"/>
        <v>179</v>
      </c>
      <c r="J243" s="96">
        <f t="shared" si="11"/>
        <v>45479</v>
      </c>
      <c r="K243" s="97">
        <f t="shared" si="12"/>
        <v>0</v>
      </c>
      <c r="L243" s="97">
        <f t="shared" si="13"/>
        <v>0</v>
      </c>
      <c r="M243" s="97">
        <f t="shared" si="14"/>
        <v>0</v>
      </c>
      <c r="N243" s="98">
        <f t="shared" si="15"/>
        <v>0</v>
      </c>
      <c r="O243" s="97">
        <f t="shared" si="7"/>
        <v>1</v>
      </c>
      <c r="P243" s="97">
        <f t="shared" si="16"/>
        <v>4</v>
      </c>
      <c r="Q243" s="99">
        <f t="shared" si="8"/>
        <v>4</v>
      </c>
      <c r="R243" s="99">
        <f t="shared" si="17"/>
        <v>3</v>
      </c>
      <c r="S243" s="99">
        <f t="shared" si="18"/>
        <v>3</v>
      </c>
      <c r="T243" s="99">
        <f t="shared" si="19"/>
        <v>3</v>
      </c>
      <c r="U243" s="99">
        <f t="shared" si="20"/>
        <v>0</v>
      </c>
      <c r="V243" s="100">
        <f t="shared" si="21"/>
        <v>44000</v>
      </c>
      <c r="W243" s="99">
        <f t="shared" si="22"/>
        <v>0</v>
      </c>
      <c r="X243" s="81">
        <f t="shared" si="23"/>
        <v>0</v>
      </c>
      <c r="Y243" s="81">
        <f t="shared" si="24"/>
        <v>0</v>
      </c>
      <c r="Z243" s="81">
        <f t="shared" si="25"/>
        <v>2652</v>
      </c>
      <c r="AA243" s="81">
        <f t="shared" si="26"/>
        <v>24</v>
      </c>
      <c r="AB243" s="81">
        <f t="shared" si="27"/>
        <v>53</v>
      </c>
      <c r="AC243" s="81">
        <f t="shared" si="28"/>
        <v>53</v>
      </c>
      <c r="AD243" s="100">
        <f t="shared" si="29"/>
        <v>42799.094339622643</v>
      </c>
      <c r="AE243" s="101">
        <f t="shared" si="30"/>
        <v>0</v>
      </c>
      <c r="AF243" s="102">
        <f t="shared" si="31"/>
        <v>0</v>
      </c>
      <c r="AG243" s="102">
        <f t="shared" si="32"/>
        <v>0</v>
      </c>
      <c r="AH243" s="102">
        <f t="shared" si="33"/>
        <v>0</v>
      </c>
      <c r="AI243" s="6"/>
    </row>
    <row r="244" spans="8:35" ht="15" customHeight="1">
      <c r="H244" s="95">
        <v>189</v>
      </c>
      <c r="I244" s="95">
        <f t="shared" si="10"/>
        <v>178</v>
      </c>
      <c r="J244" s="96">
        <f t="shared" si="11"/>
        <v>45480</v>
      </c>
      <c r="K244" s="97">
        <f t="shared" si="12"/>
        <v>0</v>
      </c>
      <c r="L244" s="97">
        <f t="shared" si="13"/>
        <v>0</v>
      </c>
      <c r="M244" s="97">
        <f t="shared" si="14"/>
        <v>0</v>
      </c>
      <c r="N244" s="98">
        <f t="shared" si="15"/>
        <v>0</v>
      </c>
      <c r="O244" s="97">
        <f t="shared" si="7"/>
        <v>1</v>
      </c>
      <c r="P244" s="97">
        <f t="shared" si="16"/>
        <v>4</v>
      </c>
      <c r="Q244" s="99">
        <f t="shared" si="8"/>
        <v>4</v>
      </c>
      <c r="R244" s="99">
        <f t="shared" si="17"/>
        <v>3</v>
      </c>
      <c r="S244" s="99">
        <f t="shared" si="18"/>
        <v>3</v>
      </c>
      <c r="T244" s="99">
        <f t="shared" si="19"/>
        <v>3</v>
      </c>
      <c r="U244" s="99">
        <f t="shared" si="20"/>
        <v>0</v>
      </c>
      <c r="V244" s="100">
        <f t="shared" si="21"/>
        <v>44000</v>
      </c>
      <c r="W244" s="99">
        <f t="shared" si="22"/>
        <v>0</v>
      </c>
      <c r="X244" s="81">
        <f t="shared" si="23"/>
        <v>0</v>
      </c>
      <c r="Y244" s="81">
        <f t="shared" si="24"/>
        <v>0</v>
      </c>
      <c r="Z244" s="81">
        <f t="shared" si="25"/>
        <v>2652</v>
      </c>
      <c r="AA244" s="81">
        <f t="shared" si="26"/>
        <v>25</v>
      </c>
      <c r="AB244" s="81">
        <f t="shared" si="27"/>
        <v>53</v>
      </c>
      <c r="AC244" s="81">
        <f t="shared" si="28"/>
        <v>53</v>
      </c>
      <c r="AD244" s="100">
        <f t="shared" si="29"/>
        <v>42749.056603773584</v>
      </c>
      <c r="AE244" s="101">
        <f t="shared" si="30"/>
        <v>0</v>
      </c>
      <c r="AF244" s="102">
        <f t="shared" si="31"/>
        <v>0</v>
      </c>
      <c r="AG244" s="102">
        <f t="shared" si="32"/>
        <v>0</v>
      </c>
      <c r="AH244" s="102">
        <f t="shared" si="33"/>
        <v>0</v>
      </c>
      <c r="AI244" s="6"/>
    </row>
    <row r="245" spans="8:35" ht="15" customHeight="1">
      <c r="H245" s="95">
        <v>190</v>
      </c>
      <c r="I245" s="95">
        <f t="shared" si="10"/>
        <v>177</v>
      </c>
      <c r="J245" s="96">
        <f t="shared" si="11"/>
        <v>45481</v>
      </c>
      <c r="K245" s="97">
        <f t="shared" si="12"/>
        <v>0</v>
      </c>
      <c r="L245" s="97">
        <f t="shared" si="13"/>
        <v>0</v>
      </c>
      <c r="M245" s="97">
        <f t="shared" si="14"/>
        <v>0</v>
      </c>
      <c r="N245" s="98">
        <f t="shared" si="15"/>
        <v>0</v>
      </c>
      <c r="O245" s="97">
        <f t="shared" si="7"/>
        <v>1</v>
      </c>
      <c r="P245" s="97">
        <f t="shared" si="16"/>
        <v>4</v>
      </c>
      <c r="Q245" s="99">
        <f t="shared" si="8"/>
        <v>4</v>
      </c>
      <c r="R245" s="99">
        <f t="shared" si="17"/>
        <v>3</v>
      </c>
      <c r="S245" s="99">
        <f t="shared" si="18"/>
        <v>3</v>
      </c>
      <c r="T245" s="99">
        <f t="shared" si="19"/>
        <v>3</v>
      </c>
      <c r="U245" s="99">
        <f t="shared" si="20"/>
        <v>0</v>
      </c>
      <c r="V245" s="100">
        <f t="shared" si="21"/>
        <v>44000</v>
      </c>
      <c r="W245" s="99">
        <f t="shared" si="22"/>
        <v>0</v>
      </c>
      <c r="X245" s="81">
        <f t="shared" si="23"/>
        <v>0</v>
      </c>
      <c r="Y245" s="81">
        <f t="shared" si="24"/>
        <v>0</v>
      </c>
      <c r="Z245" s="81">
        <f t="shared" si="25"/>
        <v>2652</v>
      </c>
      <c r="AA245" s="81">
        <f t="shared" si="26"/>
        <v>26</v>
      </c>
      <c r="AB245" s="81">
        <f t="shared" si="27"/>
        <v>53</v>
      </c>
      <c r="AC245" s="81">
        <f t="shared" si="28"/>
        <v>53</v>
      </c>
      <c r="AD245" s="100">
        <f t="shared" si="29"/>
        <v>42699.018867924526</v>
      </c>
      <c r="AE245" s="101">
        <f t="shared" si="30"/>
        <v>0</v>
      </c>
      <c r="AF245" s="102">
        <f t="shared" si="31"/>
        <v>0</v>
      </c>
      <c r="AG245" s="102">
        <f t="shared" si="32"/>
        <v>0</v>
      </c>
      <c r="AH245" s="102">
        <f t="shared" si="33"/>
        <v>0</v>
      </c>
      <c r="AI245" s="6"/>
    </row>
    <row r="246" spans="8:35" ht="15" customHeight="1">
      <c r="H246" s="95">
        <v>191</v>
      </c>
      <c r="I246" s="95">
        <f t="shared" si="10"/>
        <v>176</v>
      </c>
      <c r="J246" s="96">
        <f t="shared" si="11"/>
        <v>45482</v>
      </c>
      <c r="K246" s="97">
        <f t="shared" si="12"/>
        <v>0</v>
      </c>
      <c r="L246" s="97">
        <f t="shared" si="13"/>
        <v>0</v>
      </c>
      <c r="M246" s="97">
        <f t="shared" si="14"/>
        <v>0</v>
      </c>
      <c r="N246" s="98">
        <f t="shared" si="15"/>
        <v>0</v>
      </c>
      <c r="O246" s="97">
        <f t="shared" si="7"/>
        <v>1</v>
      </c>
      <c r="P246" s="97">
        <f t="shared" si="16"/>
        <v>4</v>
      </c>
      <c r="Q246" s="99">
        <f t="shared" si="8"/>
        <v>4</v>
      </c>
      <c r="R246" s="99">
        <f t="shared" si="17"/>
        <v>3</v>
      </c>
      <c r="S246" s="99">
        <f t="shared" si="18"/>
        <v>3</v>
      </c>
      <c r="T246" s="99">
        <f t="shared" si="19"/>
        <v>3</v>
      </c>
      <c r="U246" s="99">
        <f t="shared" si="20"/>
        <v>0</v>
      </c>
      <c r="V246" s="100">
        <f t="shared" si="21"/>
        <v>44000</v>
      </c>
      <c r="W246" s="99">
        <f t="shared" si="22"/>
        <v>0</v>
      </c>
      <c r="X246" s="81">
        <f t="shared" si="23"/>
        <v>0</v>
      </c>
      <c r="Y246" s="81">
        <f t="shared" si="24"/>
        <v>0</v>
      </c>
      <c r="Z246" s="81">
        <f t="shared" si="25"/>
        <v>2652</v>
      </c>
      <c r="AA246" s="81">
        <f t="shared" si="26"/>
        <v>27</v>
      </c>
      <c r="AB246" s="81">
        <f t="shared" si="27"/>
        <v>53</v>
      </c>
      <c r="AC246" s="81">
        <f t="shared" si="28"/>
        <v>53</v>
      </c>
      <c r="AD246" s="100">
        <f t="shared" si="29"/>
        <v>42648.981132075474</v>
      </c>
      <c r="AE246" s="101">
        <f t="shared" si="30"/>
        <v>0</v>
      </c>
      <c r="AF246" s="102">
        <f t="shared" si="31"/>
        <v>0</v>
      </c>
      <c r="AG246" s="102">
        <f t="shared" si="32"/>
        <v>0</v>
      </c>
      <c r="AH246" s="102">
        <f t="shared" si="33"/>
        <v>0</v>
      </c>
      <c r="AI246" s="6"/>
    </row>
    <row r="247" spans="8:35" ht="15" customHeight="1">
      <c r="H247" s="95">
        <v>192</v>
      </c>
      <c r="I247" s="95">
        <f t="shared" si="10"/>
        <v>175</v>
      </c>
      <c r="J247" s="96">
        <f t="shared" si="11"/>
        <v>45483</v>
      </c>
      <c r="K247" s="97">
        <f t="shared" si="12"/>
        <v>0</v>
      </c>
      <c r="L247" s="97">
        <f t="shared" si="13"/>
        <v>0</v>
      </c>
      <c r="M247" s="97">
        <f t="shared" si="14"/>
        <v>0</v>
      </c>
      <c r="N247" s="98">
        <f t="shared" si="15"/>
        <v>0</v>
      </c>
      <c r="O247" s="97">
        <f t="shared" si="7"/>
        <v>1</v>
      </c>
      <c r="P247" s="97">
        <f t="shared" si="16"/>
        <v>4</v>
      </c>
      <c r="Q247" s="99">
        <f t="shared" si="8"/>
        <v>4</v>
      </c>
      <c r="R247" s="99">
        <f t="shared" si="17"/>
        <v>3</v>
      </c>
      <c r="S247" s="99">
        <f t="shared" si="18"/>
        <v>3</v>
      </c>
      <c r="T247" s="99">
        <f t="shared" si="19"/>
        <v>3</v>
      </c>
      <c r="U247" s="99">
        <f t="shared" si="20"/>
        <v>0</v>
      </c>
      <c r="V247" s="100">
        <f t="shared" si="21"/>
        <v>44000</v>
      </c>
      <c r="W247" s="99">
        <f t="shared" si="22"/>
        <v>0</v>
      </c>
      <c r="X247" s="81">
        <f t="shared" si="23"/>
        <v>0</v>
      </c>
      <c r="Y247" s="81">
        <f t="shared" si="24"/>
        <v>0</v>
      </c>
      <c r="Z247" s="81">
        <f t="shared" si="25"/>
        <v>2652</v>
      </c>
      <c r="AA247" s="81">
        <f t="shared" si="26"/>
        <v>28</v>
      </c>
      <c r="AB247" s="81">
        <f t="shared" si="27"/>
        <v>53</v>
      </c>
      <c r="AC247" s="81">
        <f t="shared" si="28"/>
        <v>53</v>
      </c>
      <c r="AD247" s="100">
        <f t="shared" si="29"/>
        <v>42598.943396226416</v>
      </c>
      <c r="AE247" s="101">
        <f t="shared" si="30"/>
        <v>0</v>
      </c>
      <c r="AF247" s="102">
        <f t="shared" si="31"/>
        <v>0</v>
      </c>
      <c r="AG247" s="102">
        <f t="shared" si="32"/>
        <v>0</v>
      </c>
      <c r="AH247" s="102">
        <f t="shared" si="33"/>
        <v>0</v>
      </c>
      <c r="AI247" s="6"/>
    </row>
    <row r="248" spans="8:35" ht="15" customHeight="1">
      <c r="H248" s="95">
        <v>193</v>
      </c>
      <c r="I248" s="95">
        <f t="shared" si="10"/>
        <v>174</v>
      </c>
      <c r="J248" s="96">
        <f t="shared" si="11"/>
        <v>45484</v>
      </c>
      <c r="K248" s="97">
        <f t="shared" si="12"/>
        <v>0</v>
      </c>
      <c r="L248" s="97">
        <f t="shared" si="13"/>
        <v>0</v>
      </c>
      <c r="M248" s="97">
        <f t="shared" si="14"/>
        <v>0</v>
      </c>
      <c r="N248" s="98">
        <f t="shared" si="15"/>
        <v>0</v>
      </c>
      <c r="O248" s="97">
        <f t="shared" si="7"/>
        <v>1</v>
      </c>
      <c r="P248" s="97">
        <f t="shared" si="16"/>
        <v>4</v>
      </c>
      <c r="Q248" s="99">
        <f t="shared" si="8"/>
        <v>4</v>
      </c>
      <c r="R248" s="99">
        <f t="shared" si="17"/>
        <v>3</v>
      </c>
      <c r="S248" s="99">
        <f t="shared" si="18"/>
        <v>3</v>
      </c>
      <c r="T248" s="99">
        <f t="shared" si="19"/>
        <v>3</v>
      </c>
      <c r="U248" s="99">
        <f t="shared" si="20"/>
        <v>0</v>
      </c>
      <c r="V248" s="100">
        <f t="shared" si="21"/>
        <v>44000</v>
      </c>
      <c r="W248" s="99">
        <f t="shared" si="22"/>
        <v>0</v>
      </c>
      <c r="X248" s="81">
        <f t="shared" si="23"/>
        <v>0</v>
      </c>
      <c r="Y248" s="81">
        <f t="shared" si="24"/>
        <v>0</v>
      </c>
      <c r="Z248" s="81">
        <f t="shared" si="25"/>
        <v>2652</v>
      </c>
      <c r="AA248" s="81">
        <f t="shared" si="26"/>
        <v>29</v>
      </c>
      <c r="AB248" s="81">
        <f t="shared" si="27"/>
        <v>53</v>
      </c>
      <c r="AC248" s="81">
        <f t="shared" si="28"/>
        <v>53</v>
      </c>
      <c r="AD248" s="100">
        <f t="shared" si="29"/>
        <v>42548.905660377357</v>
      </c>
      <c r="AE248" s="101">
        <f t="shared" si="30"/>
        <v>0</v>
      </c>
      <c r="AF248" s="102">
        <f t="shared" si="31"/>
        <v>0</v>
      </c>
      <c r="AG248" s="102">
        <f t="shared" si="32"/>
        <v>0</v>
      </c>
      <c r="AH248" s="102">
        <f t="shared" si="33"/>
        <v>0</v>
      </c>
      <c r="AI248" s="6"/>
    </row>
    <row r="249" spans="8:35" ht="15" customHeight="1">
      <c r="H249" s="95">
        <v>194</v>
      </c>
      <c r="I249" s="95">
        <f t="shared" si="10"/>
        <v>173</v>
      </c>
      <c r="J249" s="96">
        <f t="shared" si="11"/>
        <v>45485</v>
      </c>
      <c r="K249" s="97">
        <f t="shared" si="12"/>
        <v>0</v>
      </c>
      <c r="L249" s="97">
        <f t="shared" si="13"/>
        <v>0</v>
      </c>
      <c r="M249" s="97">
        <f t="shared" si="14"/>
        <v>0</v>
      </c>
      <c r="N249" s="98">
        <f t="shared" si="15"/>
        <v>0</v>
      </c>
      <c r="O249" s="97">
        <f t="shared" si="7"/>
        <v>1</v>
      </c>
      <c r="P249" s="97">
        <f t="shared" si="16"/>
        <v>4</v>
      </c>
      <c r="Q249" s="99">
        <f t="shared" si="8"/>
        <v>4</v>
      </c>
      <c r="R249" s="99">
        <f t="shared" si="17"/>
        <v>3</v>
      </c>
      <c r="S249" s="99">
        <f t="shared" si="18"/>
        <v>3</v>
      </c>
      <c r="T249" s="99">
        <f t="shared" si="19"/>
        <v>3</v>
      </c>
      <c r="U249" s="99">
        <f t="shared" si="20"/>
        <v>0</v>
      </c>
      <c r="V249" s="100">
        <f t="shared" si="21"/>
        <v>44000</v>
      </c>
      <c r="W249" s="99">
        <f t="shared" si="22"/>
        <v>0</v>
      </c>
      <c r="X249" s="81">
        <f t="shared" si="23"/>
        <v>0</v>
      </c>
      <c r="Y249" s="81">
        <f t="shared" si="24"/>
        <v>0</v>
      </c>
      <c r="Z249" s="81">
        <f t="shared" si="25"/>
        <v>2652</v>
      </c>
      <c r="AA249" s="81">
        <f t="shared" si="26"/>
        <v>30</v>
      </c>
      <c r="AB249" s="81">
        <f t="shared" si="27"/>
        <v>53</v>
      </c>
      <c r="AC249" s="81">
        <f t="shared" si="28"/>
        <v>53</v>
      </c>
      <c r="AD249" s="100">
        <f t="shared" si="29"/>
        <v>42498.867924528298</v>
      </c>
      <c r="AE249" s="101">
        <f t="shared" si="30"/>
        <v>0</v>
      </c>
      <c r="AF249" s="102">
        <f t="shared" si="31"/>
        <v>0</v>
      </c>
      <c r="AG249" s="102">
        <f t="shared" si="32"/>
        <v>0</v>
      </c>
      <c r="AH249" s="102">
        <f t="shared" si="33"/>
        <v>0</v>
      </c>
      <c r="AI249" s="6"/>
    </row>
    <row r="250" spans="8:35" ht="15" customHeight="1">
      <c r="H250" s="95">
        <v>195</v>
      </c>
      <c r="I250" s="95">
        <f t="shared" si="10"/>
        <v>172</v>
      </c>
      <c r="J250" s="96">
        <f t="shared" si="11"/>
        <v>45486</v>
      </c>
      <c r="K250" s="97">
        <f t="shared" si="12"/>
        <v>0</v>
      </c>
      <c r="L250" s="97">
        <f t="shared" si="13"/>
        <v>0</v>
      </c>
      <c r="M250" s="97">
        <f t="shared" si="14"/>
        <v>0</v>
      </c>
      <c r="N250" s="98">
        <f t="shared" si="15"/>
        <v>0</v>
      </c>
      <c r="O250" s="97">
        <f t="shared" si="7"/>
        <v>1</v>
      </c>
      <c r="P250" s="97">
        <f t="shared" si="16"/>
        <v>4</v>
      </c>
      <c r="Q250" s="99">
        <f t="shared" si="8"/>
        <v>4</v>
      </c>
      <c r="R250" s="99">
        <f t="shared" si="17"/>
        <v>3</v>
      </c>
      <c r="S250" s="99">
        <f t="shared" si="18"/>
        <v>3</v>
      </c>
      <c r="T250" s="99">
        <f t="shared" si="19"/>
        <v>3</v>
      </c>
      <c r="U250" s="99">
        <f t="shared" si="20"/>
        <v>0</v>
      </c>
      <c r="V250" s="100">
        <f t="shared" si="21"/>
        <v>44000</v>
      </c>
      <c r="W250" s="99">
        <f t="shared" si="22"/>
        <v>0</v>
      </c>
      <c r="X250" s="81">
        <f t="shared" si="23"/>
        <v>0</v>
      </c>
      <c r="Y250" s="81">
        <f t="shared" si="24"/>
        <v>0</v>
      </c>
      <c r="Z250" s="81">
        <f t="shared" si="25"/>
        <v>2652</v>
      </c>
      <c r="AA250" s="81">
        <f t="shared" si="26"/>
        <v>31</v>
      </c>
      <c r="AB250" s="81">
        <f t="shared" si="27"/>
        <v>53</v>
      </c>
      <c r="AC250" s="81">
        <f t="shared" si="28"/>
        <v>53</v>
      </c>
      <c r="AD250" s="100">
        <f t="shared" si="29"/>
        <v>42448.830188679247</v>
      </c>
      <c r="AE250" s="101">
        <f t="shared" si="30"/>
        <v>0</v>
      </c>
      <c r="AF250" s="102">
        <f t="shared" si="31"/>
        <v>0</v>
      </c>
      <c r="AG250" s="102">
        <f t="shared" si="32"/>
        <v>0</v>
      </c>
      <c r="AH250" s="102">
        <f t="shared" si="33"/>
        <v>0</v>
      </c>
      <c r="AI250" s="6"/>
    </row>
    <row r="251" spans="8:35" ht="15" customHeight="1">
      <c r="H251" s="95">
        <v>196</v>
      </c>
      <c r="I251" s="95">
        <f t="shared" si="10"/>
        <v>171</v>
      </c>
      <c r="J251" s="96">
        <f t="shared" si="11"/>
        <v>45487</v>
      </c>
      <c r="K251" s="97">
        <f t="shared" si="12"/>
        <v>0</v>
      </c>
      <c r="L251" s="97">
        <f t="shared" si="13"/>
        <v>0</v>
      </c>
      <c r="M251" s="97">
        <f t="shared" si="14"/>
        <v>0</v>
      </c>
      <c r="N251" s="98">
        <f t="shared" si="15"/>
        <v>0</v>
      </c>
      <c r="O251" s="97">
        <f t="shared" si="7"/>
        <v>1</v>
      </c>
      <c r="P251" s="97">
        <f t="shared" si="16"/>
        <v>4</v>
      </c>
      <c r="Q251" s="99">
        <f t="shared" si="8"/>
        <v>4</v>
      </c>
      <c r="R251" s="99">
        <f t="shared" si="17"/>
        <v>3</v>
      </c>
      <c r="S251" s="99">
        <f t="shared" si="18"/>
        <v>3</v>
      </c>
      <c r="T251" s="99">
        <f t="shared" si="19"/>
        <v>3</v>
      </c>
      <c r="U251" s="99">
        <f t="shared" si="20"/>
        <v>0</v>
      </c>
      <c r="V251" s="100">
        <f t="shared" si="21"/>
        <v>44000</v>
      </c>
      <c r="W251" s="99">
        <f t="shared" si="22"/>
        <v>0</v>
      </c>
      <c r="X251" s="81">
        <f t="shared" si="23"/>
        <v>0</v>
      </c>
      <c r="Y251" s="81">
        <f t="shared" si="24"/>
        <v>0</v>
      </c>
      <c r="Z251" s="81">
        <f t="shared" si="25"/>
        <v>2652</v>
      </c>
      <c r="AA251" s="81">
        <f t="shared" si="26"/>
        <v>32</v>
      </c>
      <c r="AB251" s="81">
        <f t="shared" si="27"/>
        <v>53</v>
      </c>
      <c r="AC251" s="81">
        <f t="shared" si="28"/>
        <v>53</v>
      </c>
      <c r="AD251" s="100">
        <f t="shared" si="29"/>
        <v>42398.792452830188</v>
      </c>
      <c r="AE251" s="101">
        <f t="shared" si="30"/>
        <v>0</v>
      </c>
      <c r="AF251" s="102">
        <f t="shared" si="31"/>
        <v>0</v>
      </c>
      <c r="AG251" s="102">
        <f t="shared" si="32"/>
        <v>0</v>
      </c>
      <c r="AH251" s="102">
        <f t="shared" si="33"/>
        <v>0</v>
      </c>
      <c r="AI251" s="6"/>
    </row>
    <row r="252" spans="8:35" ht="15" customHeight="1">
      <c r="H252" s="95">
        <v>197</v>
      </c>
      <c r="I252" s="95">
        <f t="shared" si="10"/>
        <v>170</v>
      </c>
      <c r="J252" s="96">
        <f t="shared" si="11"/>
        <v>45488</v>
      </c>
      <c r="K252" s="97">
        <f t="shared" si="12"/>
        <v>0</v>
      </c>
      <c r="L252" s="97">
        <f t="shared" si="13"/>
        <v>0</v>
      </c>
      <c r="M252" s="97">
        <f t="shared" si="14"/>
        <v>0</v>
      </c>
      <c r="N252" s="98">
        <f t="shared" si="15"/>
        <v>0</v>
      </c>
      <c r="O252" s="97">
        <f t="shared" si="7"/>
        <v>1</v>
      </c>
      <c r="P252" s="97">
        <f t="shared" si="16"/>
        <v>4</v>
      </c>
      <c r="Q252" s="99">
        <f t="shared" si="8"/>
        <v>4</v>
      </c>
      <c r="R252" s="99">
        <f t="shared" si="17"/>
        <v>3</v>
      </c>
      <c r="S252" s="99">
        <f t="shared" si="18"/>
        <v>3</v>
      </c>
      <c r="T252" s="99">
        <f t="shared" si="19"/>
        <v>3</v>
      </c>
      <c r="U252" s="99">
        <f t="shared" si="20"/>
        <v>0</v>
      </c>
      <c r="V252" s="100">
        <f t="shared" si="21"/>
        <v>44000</v>
      </c>
      <c r="W252" s="99">
        <f t="shared" si="22"/>
        <v>0</v>
      </c>
      <c r="X252" s="81">
        <f t="shared" si="23"/>
        <v>0</v>
      </c>
      <c r="Y252" s="81">
        <f t="shared" si="24"/>
        <v>0</v>
      </c>
      <c r="Z252" s="81">
        <f t="shared" si="25"/>
        <v>2652</v>
      </c>
      <c r="AA252" s="81">
        <f t="shared" si="26"/>
        <v>33</v>
      </c>
      <c r="AB252" s="81">
        <f t="shared" si="27"/>
        <v>53</v>
      </c>
      <c r="AC252" s="81">
        <f t="shared" si="28"/>
        <v>53</v>
      </c>
      <c r="AD252" s="100">
        <f t="shared" si="29"/>
        <v>42348.75471698113</v>
      </c>
      <c r="AE252" s="101">
        <f t="shared" si="30"/>
        <v>0</v>
      </c>
      <c r="AF252" s="102">
        <f t="shared" si="31"/>
        <v>0</v>
      </c>
      <c r="AG252" s="102">
        <f t="shared" si="32"/>
        <v>0</v>
      </c>
      <c r="AH252" s="102">
        <f t="shared" si="33"/>
        <v>0</v>
      </c>
      <c r="AI252" s="6"/>
    </row>
    <row r="253" spans="8:35" ht="15" customHeight="1">
      <c r="H253" s="95">
        <v>198</v>
      </c>
      <c r="I253" s="95">
        <f t="shared" si="10"/>
        <v>169</v>
      </c>
      <c r="J253" s="96">
        <f t="shared" si="11"/>
        <v>45489</v>
      </c>
      <c r="K253" s="97">
        <f t="shared" si="12"/>
        <v>0</v>
      </c>
      <c r="L253" s="97">
        <f t="shared" si="13"/>
        <v>0</v>
      </c>
      <c r="M253" s="97">
        <f t="shared" si="14"/>
        <v>0</v>
      </c>
      <c r="N253" s="98">
        <f t="shared" si="15"/>
        <v>0</v>
      </c>
      <c r="O253" s="97">
        <f t="shared" si="7"/>
        <v>1</v>
      </c>
      <c r="P253" s="97">
        <f t="shared" si="16"/>
        <v>4</v>
      </c>
      <c r="Q253" s="99">
        <f t="shared" si="8"/>
        <v>4</v>
      </c>
      <c r="R253" s="99">
        <f t="shared" si="17"/>
        <v>3</v>
      </c>
      <c r="S253" s="99">
        <f t="shared" si="18"/>
        <v>3</v>
      </c>
      <c r="T253" s="99">
        <f t="shared" si="19"/>
        <v>3</v>
      </c>
      <c r="U253" s="99">
        <f t="shared" si="20"/>
        <v>0</v>
      </c>
      <c r="V253" s="100">
        <f t="shared" si="21"/>
        <v>44000</v>
      </c>
      <c r="W253" s="99">
        <f t="shared" si="22"/>
        <v>0</v>
      </c>
      <c r="X253" s="81">
        <f t="shared" si="23"/>
        <v>0</v>
      </c>
      <c r="Y253" s="81">
        <f t="shared" si="24"/>
        <v>0</v>
      </c>
      <c r="Z253" s="81">
        <f t="shared" si="25"/>
        <v>2652</v>
      </c>
      <c r="AA253" s="81">
        <f t="shared" si="26"/>
        <v>34</v>
      </c>
      <c r="AB253" s="81">
        <f t="shared" si="27"/>
        <v>53</v>
      </c>
      <c r="AC253" s="81">
        <f t="shared" si="28"/>
        <v>53</v>
      </c>
      <c r="AD253" s="100">
        <f t="shared" si="29"/>
        <v>42298.716981132078</v>
      </c>
      <c r="AE253" s="101">
        <f t="shared" si="30"/>
        <v>0</v>
      </c>
      <c r="AF253" s="102">
        <f t="shared" si="31"/>
        <v>0</v>
      </c>
      <c r="AG253" s="102">
        <f t="shared" si="32"/>
        <v>0</v>
      </c>
      <c r="AH253" s="102">
        <f t="shared" si="33"/>
        <v>0</v>
      </c>
      <c r="AI253" s="6"/>
    </row>
    <row r="254" spans="8:35" ht="15" customHeight="1">
      <c r="H254" s="95">
        <v>199</v>
      </c>
      <c r="I254" s="95">
        <f t="shared" si="10"/>
        <v>168</v>
      </c>
      <c r="J254" s="96">
        <f t="shared" si="11"/>
        <v>45490</v>
      </c>
      <c r="K254" s="97">
        <f t="shared" si="12"/>
        <v>0</v>
      </c>
      <c r="L254" s="97">
        <f t="shared" si="13"/>
        <v>10000</v>
      </c>
      <c r="M254" s="97">
        <f t="shared" si="14"/>
        <v>0</v>
      </c>
      <c r="N254" s="98">
        <f t="shared" si="15"/>
        <v>0</v>
      </c>
      <c r="O254" s="97">
        <f t="shared" si="7"/>
        <v>1</v>
      </c>
      <c r="P254" s="97">
        <f t="shared" si="16"/>
        <v>4</v>
      </c>
      <c r="Q254" s="99">
        <f t="shared" si="8"/>
        <v>4</v>
      </c>
      <c r="R254" s="99">
        <f t="shared" si="17"/>
        <v>3</v>
      </c>
      <c r="S254" s="99">
        <f t="shared" si="18"/>
        <v>3</v>
      </c>
      <c r="T254" s="99">
        <f t="shared" si="19"/>
        <v>3</v>
      </c>
      <c r="U254" s="99">
        <f t="shared" si="20"/>
        <v>0</v>
      </c>
      <c r="V254" s="100">
        <f t="shared" si="21"/>
        <v>44000</v>
      </c>
      <c r="W254" s="99">
        <f t="shared" si="22"/>
        <v>0</v>
      </c>
      <c r="X254" s="81">
        <f t="shared" si="23"/>
        <v>10000</v>
      </c>
      <c r="Y254" s="81">
        <f t="shared" si="24"/>
        <v>0</v>
      </c>
      <c r="Z254" s="81">
        <f t="shared" si="25"/>
        <v>2652</v>
      </c>
      <c r="AA254" s="81">
        <f t="shared" si="26"/>
        <v>35</v>
      </c>
      <c r="AB254" s="81">
        <f t="shared" si="27"/>
        <v>53</v>
      </c>
      <c r="AC254" s="81">
        <f t="shared" si="28"/>
        <v>53</v>
      </c>
      <c r="AD254" s="100">
        <f t="shared" si="29"/>
        <v>32248.67924528302</v>
      </c>
      <c r="AE254" s="101">
        <f t="shared" si="30"/>
        <v>0</v>
      </c>
      <c r="AF254" s="102">
        <f t="shared" si="31"/>
        <v>1.6</v>
      </c>
      <c r="AG254" s="102">
        <f t="shared" si="32"/>
        <v>0</v>
      </c>
      <c r="AH254" s="102">
        <f t="shared" si="33"/>
        <v>16000</v>
      </c>
      <c r="AI254" s="6"/>
    </row>
    <row r="255" spans="8:35" ht="15" customHeight="1">
      <c r="H255" s="95">
        <v>200</v>
      </c>
      <c r="I255" s="95">
        <f t="shared" si="10"/>
        <v>167</v>
      </c>
      <c r="J255" s="96">
        <f t="shared" si="11"/>
        <v>45491</v>
      </c>
      <c r="K255" s="97">
        <f t="shared" si="12"/>
        <v>0</v>
      </c>
      <c r="L255" s="97">
        <f t="shared" si="13"/>
        <v>0</v>
      </c>
      <c r="M255" s="97">
        <f t="shared" si="14"/>
        <v>0</v>
      </c>
      <c r="N255" s="98">
        <f t="shared" si="15"/>
        <v>0</v>
      </c>
      <c r="O255" s="97">
        <f t="shared" si="7"/>
        <v>1</v>
      </c>
      <c r="P255" s="97">
        <f t="shared" si="16"/>
        <v>4</v>
      </c>
      <c r="Q255" s="99">
        <f t="shared" si="8"/>
        <v>4</v>
      </c>
      <c r="R255" s="99">
        <f t="shared" si="17"/>
        <v>3</v>
      </c>
      <c r="S255" s="99">
        <f t="shared" si="18"/>
        <v>3</v>
      </c>
      <c r="T255" s="99">
        <f t="shared" si="19"/>
        <v>3</v>
      </c>
      <c r="U255" s="99">
        <f t="shared" si="20"/>
        <v>0</v>
      </c>
      <c r="V255" s="100">
        <f t="shared" si="21"/>
        <v>44000</v>
      </c>
      <c r="W255" s="99">
        <f t="shared" si="22"/>
        <v>0</v>
      </c>
      <c r="X255" s="81">
        <f t="shared" si="23"/>
        <v>10000</v>
      </c>
      <c r="Y255" s="81">
        <f t="shared" si="24"/>
        <v>0</v>
      </c>
      <c r="Z255" s="81">
        <f t="shared" si="25"/>
        <v>2652</v>
      </c>
      <c r="AA255" s="81">
        <f t="shared" si="26"/>
        <v>36</v>
      </c>
      <c r="AB255" s="81">
        <f t="shared" si="27"/>
        <v>53</v>
      </c>
      <c r="AC255" s="81">
        <f t="shared" si="28"/>
        <v>53</v>
      </c>
      <c r="AD255" s="100">
        <f t="shared" si="29"/>
        <v>32198.641509433961</v>
      </c>
      <c r="AE255" s="101">
        <f t="shared" si="30"/>
        <v>0</v>
      </c>
      <c r="AF255" s="102">
        <f t="shared" si="31"/>
        <v>0</v>
      </c>
      <c r="AG255" s="102">
        <f t="shared" si="32"/>
        <v>0</v>
      </c>
      <c r="AH255" s="102">
        <f t="shared" si="33"/>
        <v>0</v>
      </c>
      <c r="AI255" s="6"/>
    </row>
    <row r="256" spans="8:35" ht="15" customHeight="1">
      <c r="H256" s="95">
        <v>201</v>
      </c>
      <c r="I256" s="95">
        <f t="shared" si="10"/>
        <v>166</v>
      </c>
      <c r="J256" s="96">
        <f t="shared" si="11"/>
        <v>45492</v>
      </c>
      <c r="K256" s="97">
        <f t="shared" si="12"/>
        <v>0</v>
      </c>
      <c r="L256" s="97">
        <f t="shared" si="13"/>
        <v>0</v>
      </c>
      <c r="M256" s="97">
        <f t="shared" si="14"/>
        <v>0</v>
      </c>
      <c r="N256" s="98">
        <f t="shared" si="15"/>
        <v>0</v>
      </c>
      <c r="O256" s="97">
        <f t="shared" si="7"/>
        <v>1</v>
      </c>
      <c r="P256" s="97">
        <f t="shared" si="16"/>
        <v>4</v>
      </c>
      <c r="Q256" s="99">
        <f t="shared" si="8"/>
        <v>4</v>
      </c>
      <c r="R256" s="99">
        <f t="shared" si="17"/>
        <v>3</v>
      </c>
      <c r="S256" s="99">
        <f t="shared" si="18"/>
        <v>3</v>
      </c>
      <c r="T256" s="99">
        <f t="shared" si="19"/>
        <v>3</v>
      </c>
      <c r="U256" s="99">
        <f t="shared" si="20"/>
        <v>0</v>
      </c>
      <c r="V256" s="100">
        <f t="shared" si="21"/>
        <v>44000</v>
      </c>
      <c r="W256" s="99">
        <f t="shared" si="22"/>
        <v>0</v>
      </c>
      <c r="X256" s="81">
        <f t="shared" si="23"/>
        <v>10000</v>
      </c>
      <c r="Y256" s="81">
        <f t="shared" si="24"/>
        <v>0</v>
      </c>
      <c r="Z256" s="81">
        <f t="shared" si="25"/>
        <v>2652</v>
      </c>
      <c r="AA256" s="81">
        <f t="shared" si="26"/>
        <v>37</v>
      </c>
      <c r="AB256" s="81">
        <f t="shared" si="27"/>
        <v>53</v>
      </c>
      <c r="AC256" s="81">
        <f t="shared" si="28"/>
        <v>53</v>
      </c>
      <c r="AD256" s="100">
        <f t="shared" si="29"/>
        <v>32148.603773584906</v>
      </c>
      <c r="AE256" s="101">
        <f t="shared" si="30"/>
        <v>0</v>
      </c>
      <c r="AF256" s="102">
        <f t="shared" si="31"/>
        <v>0</v>
      </c>
      <c r="AG256" s="102">
        <f t="shared" si="32"/>
        <v>0</v>
      </c>
      <c r="AH256" s="102">
        <f t="shared" si="33"/>
        <v>0</v>
      </c>
      <c r="AI256" s="6"/>
    </row>
    <row r="257" spans="8:35" ht="15" customHeight="1">
      <c r="H257" s="95">
        <v>202</v>
      </c>
      <c r="I257" s="95">
        <f t="shared" si="10"/>
        <v>165</v>
      </c>
      <c r="J257" s="96">
        <f t="shared" si="11"/>
        <v>45493</v>
      </c>
      <c r="K257" s="97">
        <f t="shared" si="12"/>
        <v>0</v>
      </c>
      <c r="L257" s="97">
        <f t="shared" si="13"/>
        <v>0</v>
      </c>
      <c r="M257" s="97">
        <f t="shared" si="14"/>
        <v>0</v>
      </c>
      <c r="N257" s="98">
        <f t="shared" si="15"/>
        <v>0</v>
      </c>
      <c r="O257" s="97">
        <f t="shared" si="7"/>
        <v>1</v>
      </c>
      <c r="P257" s="97">
        <f t="shared" si="16"/>
        <v>4</v>
      </c>
      <c r="Q257" s="99">
        <f t="shared" si="8"/>
        <v>4</v>
      </c>
      <c r="R257" s="99">
        <f t="shared" si="17"/>
        <v>3</v>
      </c>
      <c r="S257" s="99">
        <f t="shared" si="18"/>
        <v>3</v>
      </c>
      <c r="T257" s="99">
        <f t="shared" si="19"/>
        <v>3</v>
      </c>
      <c r="U257" s="99">
        <f t="shared" si="20"/>
        <v>0</v>
      </c>
      <c r="V257" s="100">
        <f t="shared" si="21"/>
        <v>44000</v>
      </c>
      <c r="W257" s="99">
        <f t="shared" si="22"/>
        <v>0</v>
      </c>
      <c r="X257" s="81">
        <f t="shared" si="23"/>
        <v>10000</v>
      </c>
      <c r="Y257" s="81">
        <f t="shared" si="24"/>
        <v>0</v>
      </c>
      <c r="Z257" s="81">
        <f t="shared" si="25"/>
        <v>2652</v>
      </c>
      <c r="AA257" s="81">
        <f t="shared" si="26"/>
        <v>38</v>
      </c>
      <c r="AB257" s="81">
        <f t="shared" si="27"/>
        <v>53</v>
      </c>
      <c r="AC257" s="81">
        <f t="shared" si="28"/>
        <v>53</v>
      </c>
      <c r="AD257" s="100">
        <f t="shared" si="29"/>
        <v>32098.566037735851</v>
      </c>
      <c r="AE257" s="101">
        <f t="shared" si="30"/>
        <v>0</v>
      </c>
      <c r="AF257" s="102">
        <f t="shared" si="31"/>
        <v>0</v>
      </c>
      <c r="AG257" s="102">
        <f t="shared" si="32"/>
        <v>0</v>
      </c>
      <c r="AH257" s="102">
        <f t="shared" si="33"/>
        <v>0</v>
      </c>
      <c r="AI257" s="6"/>
    </row>
    <row r="258" spans="8:35" ht="15" customHeight="1">
      <c r="H258" s="95">
        <v>203</v>
      </c>
      <c r="I258" s="95">
        <f t="shared" si="10"/>
        <v>164</v>
      </c>
      <c r="J258" s="96">
        <f t="shared" si="11"/>
        <v>45494</v>
      </c>
      <c r="K258" s="97">
        <f t="shared" si="12"/>
        <v>0</v>
      </c>
      <c r="L258" s="97">
        <f t="shared" si="13"/>
        <v>0</v>
      </c>
      <c r="M258" s="97">
        <f t="shared" si="14"/>
        <v>0</v>
      </c>
      <c r="N258" s="98">
        <f t="shared" si="15"/>
        <v>0</v>
      </c>
      <c r="O258" s="97">
        <f t="shared" si="7"/>
        <v>1</v>
      </c>
      <c r="P258" s="97">
        <f t="shared" si="16"/>
        <v>4</v>
      </c>
      <c r="Q258" s="99">
        <f t="shared" si="8"/>
        <v>4</v>
      </c>
      <c r="R258" s="99">
        <f t="shared" si="17"/>
        <v>3</v>
      </c>
      <c r="S258" s="99">
        <f t="shared" si="18"/>
        <v>3</v>
      </c>
      <c r="T258" s="99">
        <f t="shared" si="19"/>
        <v>3</v>
      </c>
      <c r="U258" s="99">
        <f t="shared" si="20"/>
        <v>0</v>
      </c>
      <c r="V258" s="100">
        <f t="shared" si="21"/>
        <v>44000</v>
      </c>
      <c r="W258" s="99">
        <f t="shared" si="22"/>
        <v>0</v>
      </c>
      <c r="X258" s="81">
        <f t="shared" si="23"/>
        <v>10000</v>
      </c>
      <c r="Y258" s="81">
        <f t="shared" si="24"/>
        <v>0</v>
      </c>
      <c r="Z258" s="81">
        <f t="shared" si="25"/>
        <v>2652</v>
      </c>
      <c r="AA258" s="81">
        <f t="shared" si="26"/>
        <v>39</v>
      </c>
      <c r="AB258" s="81">
        <f t="shared" si="27"/>
        <v>53</v>
      </c>
      <c r="AC258" s="81">
        <f t="shared" si="28"/>
        <v>53</v>
      </c>
      <c r="AD258" s="100">
        <f t="shared" si="29"/>
        <v>32048.528301886792</v>
      </c>
      <c r="AE258" s="101">
        <f t="shared" si="30"/>
        <v>0</v>
      </c>
      <c r="AF258" s="102">
        <f t="shared" si="31"/>
        <v>0</v>
      </c>
      <c r="AG258" s="102">
        <f t="shared" si="32"/>
        <v>0</v>
      </c>
      <c r="AH258" s="102">
        <f t="shared" si="33"/>
        <v>0</v>
      </c>
      <c r="AI258" s="6"/>
    </row>
    <row r="259" spans="8:35" ht="15" customHeight="1">
      <c r="H259" s="95">
        <v>204</v>
      </c>
      <c r="I259" s="95">
        <f t="shared" si="10"/>
        <v>163</v>
      </c>
      <c r="J259" s="96">
        <f t="shared" si="11"/>
        <v>45495</v>
      </c>
      <c r="K259" s="97">
        <f t="shared" si="12"/>
        <v>0</v>
      </c>
      <c r="L259" s="97">
        <f t="shared" si="13"/>
        <v>0</v>
      </c>
      <c r="M259" s="97">
        <f t="shared" si="14"/>
        <v>0</v>
      </c>
      <c r="N259" s="98">
        <f t="shared" si="15"/>
        <v>0</v>
      </c>
      <c r="O259" s="97">
        <f t="shared" si="7"/>
        <v>1</v>
      </c>
      <c r="P259" s="97">
        <f t="shared" si="16"/>
        <v>4</v>
      </c>
      <c r="Q259" s="99">
        <f t="shared" si="8"/>
        <v>4</v>
      </c>
      <c r="R259" s="99">
        <f t="shared" si="17"/>
        <v>3</v>
      </c>
      <c r="S259" s="99">
        <f t="shared" si="18"/>
        <v>3</v>
      </c>
      <c r="T259" s="99">
        <f t="shared" si="19"/>
        <v>3</v>
      </c>
      <c r="U259" s="99">
        <f t="shared" si="20"/>
        <v>0</v>
      </c>
      <c r="V259" s="100">
        <f t="shared" si="21"/>
        <v>44000</v>
      </c>
      <c r="W259" s="99">
        <f t="shared" si="22"/>
        <v>0</v>
      </c>
      <c r="X259" s="81">
        <f t="shared" si="23"/>
        <v>10000</v>
      </c>
      <c r="Y259" s="81">
        <f t="shared" si="24"/>
        <v>0</v>
      </c>
      <c r="Z259" s="81">
        <f t="shared" si="25"/>
        <v>2652</v>
      </c>
      <c r="AA259" s="81">
        <f t="shared" si="26"/>
        <v>40</v>
      </c>
      <c r="AB259" s="81">
        <f t="shared" si="27"/>
        <v>53</v>
      </c>
      <c r="AC259" s="81">
        <f t="shared" si="28"/>
        <v>53</v>
      </c>
      <c r="AD259" s="100">
        <f t="shared" si="29"/>
        <v>31998.490566037737</v>
      </c>
      <c r="AE259" s="101">
        <f t="shared" si="30"/>
        <v>0</v>
      </c>
      <c r="AF259" s="102">
        <f t="shared" si="31"/>
        <v>0</v>
      </c>
      <c r="AG259" s="102">
        <f t="shared" si="32"/>
        <v>0</v>
      </c>
      <c r="AH259" s="102">
        <f t="shared" si="33"/>
        <v>0</v>
      </c>
      <c r="AI259" s="6"/>
    </row>
    <row r="260" spans="8:35" ht="15" customHeight="1">
      <c r="H260" s="95">
        <v>205</v>
      </c>
      <c r="I260" s="95">
        <f t="shared" si="10"/>
        <v>162</v>
      </c>
      <c r="J260" s="96">
        <f t="shared" si="11"/>
        <v>45496</v>
      </c>
      <c r="K260" s="97">
        <f t="shared" si="12"/>
        <v>0</v>
      </c>
      <c r="L260" s="97">
        <f t="shared" si="13"/>
        <v>0</v>
      </c>
      <c r="M260" s="97">
        <f t="shared" si="14"/>
        <v>0</v>
      </c>
      <c r="N260" s="98">
        <f t="shared" si="15"/>
        <v>0</v>
      </c>
      <c r="O260" s="97">
        <f t="shared" si="7"/>
        <v>1</v>
      </c>
      <c r="P260" s="97">
        <f t="shared" si="16"/>
        <v>4</v>
      </c>
      <c r="Q260" s="99">
        <f t="shared" si="8"/>
        <v>4</v>
      </c>
      <c r="R260" s="99">
        <f t="shared" si="17"/>
        <v>3</v>
      </c>
      <c r="S260" s="99">
        <f t="shared" si="18"/>
        <v>3</v>
      </c>
      <c r="T260" s="99">
        <f t="shared" si="19"/>
        <v>3</v>
      </c>
      <c r="U260" s="99">
        <f t="shared" si="20"/>
        <v>0</v>
      </c>
      <c r="V260" s="100">
        <f t="shared" si="21"/>
        <v>44000</v>
      </c>
      <c r="W260" s="99">
        <f t="shared" si="22"/>
        <v>0</v>
      </c>
      <c r="X260" s="81">
        <f t="shared" si="23"/>
        <v>10000</v>
      </c>
      <c r="Y260" s="81">
        <f t="shared" si="24"/>
        <v>0</v>
      </c>
      <c r="Z260" s="81">
        <f t="shared" si="25"/>
        <v>2652</v>
      </c>
      <c r="AA260" s="81">
        <f t="shared" si="26"/>
        <v>41</v>
      </c>
      <c r="AB260" s="81">
        <f t="shared" si="27"/>
        <v>53</v>
      </c>
      <c r="AC260" s="81">
        <f t="shared" si="28"/>
        <v>53</v>
      </c>
      <c r="AD260" s="100">
        <f t="shared" si="29"/>
        <v>31948.452830188678</v>
      </c>
      <c r="AE260" s="101">
        <f t="shared" si="30"/>
        <v>0</v>
      </c>
      <c r="AF260" s="102">
        <f t="shared" si="31"/>
        <v>0</v>
      </c>
      <c r="AG260" s="102">
        <f t="shared" si="32"/>
        <v>0</v>
      </c>
      <c r="AH260" s="102">
        <f t="shared" si="33"/>
        <v>0</v>
      </c>
      <c r="AI260" s="6"/>
    </row>
    <row r="261" spans="8:35" ht="15" customHeight="1">
      <c r="H261" s="95">
        <v>206</v>
      </c>
      <c r="I261" s="95">
        <f t="shared" si="10"/>
        <v>161</v>
      </c>
      <c r="J261" s="96">
        <f t="shared" si="11"/>
        <v>45497</v>
      </c>
      <c r="K261" s="97">
        <f t="shared" si="12"/>
        <v>0</v>
      </c>
      <c r="L261" s="97">
        <f t="shared" si="13"/>
        <v>0</v>
      </c>
      <c r="M261" s="97">
        <f t="shared" si="14"/>
        <v>0</v>
      </c>
      <c r="N261" s="98">
        <f t="shared" si="15"/>
        <v>0</v>
      </c>
      <c r="O261" s="97">
        <f t="shared" si="7"/>
        <v>1</v>
      </c>
      <c r="P261" s="97">
        <f t="shared" si="16"/>
        <v>4</v>
      </c>
      <c r="Q261" s="99">
        <f t="shared" si="8"/>
        <v>4</v>
      </c>
      <c r="R261" s="99">
        <f t="shared" si="17"/>
        <v>3</v>
      </c>
      <c r="S261" s="99">
        <f t="shared" si="18"/>
        <v>3</v>
      </c>
      <c r="T261" s="99">
        <f t="shared" si="19"/>
        <v>3</v>
      </c>
      <c r="U261" s="99">
        <f t="shared" si="20"/>
        <v>0</v>
      </c>
      <c r="V261" s="100">
        <f t="shared" si="21"/>
        <v>44000</v>
      </c>
      <c r="W261" s="99">
        <f t="shared" si="22"/>
        <v>0</v>
      </c>
      <c r="X261" s="81">
        <f t="shared" si="23"/>
        <v>10000</v>
      </c>
      <c r="Y261" s="81">
        <f t="shared" si="24"/>
        <v>0</v>
      </c>
      <c r="Z261" s="81">
        <f t="shared" si="25"/>
        <v>2652</v>
      </c>
      <c r="AA261" s="81">
        <f t="shared" si="26"/>
        <v>42</v>
      </c>
      <c r="AB261" s="81">
        <f t="shared" si="27"/>
        <v>53</v>
      </c>
      <c r="AC261" s="81">
        <f t="shared" si="28"/>
        <v>53</v>
      </c>
      <c r="AD261" s="100">
        <f t="shared" si="29"/>
        <v>31898.415094339623</v>
      </c>
      <c r="AE261" s="101">
        <f t="shared" si="30"/>
        <v>0</v>
      </c>
      <c r="AF261" s="102">
        <f t="shared" si="31"/>
        <v>0</v>
      </c>
      <c r="AG261" s="102">
        <f t="shared" si="32"/>
        <v>0</v>
      </c>
      <c r="AH261" s="102">
        <f t="shared" si="33"/>
        <v>0</v>
      </c>
      <c r="AI261" s="6"/>
    </row>
    <row r="262" spans="8:35" ht="15" customHeight="1">
      <c r="H262" s="95">
        <v>207</v>
      </c>
      <c r="I262" s="95">
        <f t="shared" si="10"/>
        <v>160</v>
      </c>
      <c r="J262" s="96">
        <f t="shared" si="11"/>
        <v>45498</v>
      </c>
      <c r="K262" s="97">
        <f t="shared" si="12"/>
        <v>0</v>
      </c>
      <c r="L262" s="97">
        <f t="shared" si="13"/>
        <v>0</v>
      </c>
      <c r="M262" s="97">
        <f t="shared" si="14"/>
        <v>0</v>
      </c>
      <c r="N262" s="98">
        <f t="shared" si="15"/>
        <v>0</v>
      </c>
      <c r="O262" s="97">
        <f t="shared" si="7"/>
        <v>1</v>
      </c>
      <c r="P262" s="97">
        <f t="shared" si="16"/>
        <v>4</v>
      </c>
      <c r="Q262" s="99">
        <f t="shared" si="8"/>
        <v>4</v>
      </c>
      <c r="R262" s="99">
        <f t="shared" si="17"/>
        <v>3</v>
      </c>
      <c r="S262" s="99">
        <f t="shared" si="18"/>
        <v>3</v>
      </c>
      <c r="T262" s="99">
        <f t="shared" si="19"/>
        <v>3</v>
      </c>
      <c r="U262" s="99">
        <f t="shared" si="20"/>
        <v>0</v>
      </c>
      <c r="V262" s="100">
        <f t="shared" si="21"/>
        <v>44000</v>
      </c>
      <c r="W262" s="99">
        <f t="shared" si="22"/>
        <v>0</v>
      </c>
      <c r="X262" s="81">
        <f t="shared" si="23"/>
        <v>10000</v>
      </c>
      <c r="Y262" s="81">
        <f t="shared" si="24"/>
        <v>0</v>
      </c>
      <c r="Z262" s="81">
        <f t="shared" si="25"/>
        <v>2652</v>
      </c>
      <c r="AA262" s="81">
        <f t="shared" si="26"/>
        <v>43</v>
      </c>
      <c r="AB262" s="81">
        <f t="shared" si="27"/>
        <v>53</v>
      </c>
      <c r="AC262" s="81">
        <f t="shared" si="28"/>
        <v>53</v>
      </c>
      <c r="AD262" s="100">
        <f t="shared" si="29"/>
        <v>31848.377358490565</v>
      </c>
      <c r="AE262" s="101">
        <f t="shared" si="30"/>
        <v>0</v>
      </c>
      <c r="AF262" s="102">
        <f t="shared" si="31"/>
        <v>0</v>
      </c>
      <c r="AG262" s="102">
        <f t="shared" si="32"/>
        <v>0</v>
      </c>
      <c r="AH262" s="102">
        <f t="shared" si="33"/>
        <v>0</v>
      </c>
      <c r="AI262" s="6"/>
    </row>
    <row r="263" spans="8:35" ht="15" customHeight="1">
      <c r="H263" s="95">
        <v>208</v>
      </c>
      <c r="I263" s="95">
        <f t="shared" si="10"/>
        <v>159</v>
      </c>
      <c r="J263" s="96">
        <f t="shared" si="11"/>
        <v>45499</v>
      </c>
      <c r="K263" s="97">
        <f t="shared" si="12"/>
        <v>0</v>
      </c>
      <c r="L263" s="97">
        <f t="shared" si="13"/>
        <v>12088</v>
      </c>
      <c r="M263" s="97">
        <f t="shared" si="14"/>
        <v>0</v>
      </c>
      <c r="N263" s="98">
        <f t="shared" si="15"/>
        <v>0</v>
      </c>
      <c r="O263" s="97">
        <f t="shared" si="7"/>
        <v>1</v>
      </c>
      <c r="P263" s="97">
        <f t="shared" si="16"/>
        <v>4</v>
      </c>
      <c r="Q263" s="99">
        <f t="shared" si="8"/>
        <v>4</v>
      </c>
      <c r="R263" s="99">
        <f t="shared" si="17"/>
        <v>3</v>
      </c>
      <c r="S263" s="99">
        <f t="shared" si="18"/>
        <v>3</v>
      </c>
      <c r="T263" s="99">
        <f t="shared" si="19"/>
        <v>3</v>
      </c>
      <c r="U263" s="99">
        <f t="shared" si="20"/>
        <v>0</v>
      </c>
      <c r="V263" s="100">
        <f t="shared" si="21"/>
        <v>44000</v>
      </c>
      <c r="W263" s="99">
        <f t="shared" si="22"/>
        <v>0</v>
      </c>
      <c r="X263" s="81">
        <f t="shared" si="23"/>
        <v>22088</v>
      </c>
      <c r="Y263" s="81">
        <f t="shared" si="24"/>
        <v>0</v>
      </c>
      <c r="Z263" s="81">
        <f t="shared" si="25"/>
        <v>2652</v>
      </c>
      <c r="AA263" s="81">
        <f t="shared" si="26"/>
        <v>44</v>
      </c>
      <c r="AB263" s="81">
        <f t="shared" si="27"/>
        <v>53</v>
      </c>
      <c r="AC263" s="81">
        <f t="shared" si="28"/>
        <v>53</v>
      </c>
      <c r="AD263" s="100">
        <f t="shared" si="29"/>
        <v>19710.33962264151</v>
      </c>
      <c r="AE263" s="101">
        <f t="shared" si="30"/>
        <v>0</v>
      </c>
      <c r="AF263" s="102">
        <f t="shared" si="31"/>
        <v>2.5</v>
      </c>
      <c r="AG263" s="102">
        <f t="shared" si="32"/>
        <v>0</v>
      </c>
      <c r="AH263" s="102">
        <f t="shared" si="33"/>
        <v>30220</v>
      </c>
      <c r="AI263" s="6"/>
    </row>
    <row r="264" spans="8:35" ht="15" customHeight="1">
      <c r="H264" s="95">
        <v>209</v>
      </c>
      <c r="I264" s="95">
        <f t="shared" si="10"/>
        <v>158</v>
      </c>
      <c r="J264" s="96">
        <f t="shared" si="11"/>
        <v>45500</v>
      </c>
      <c r="K264" s="97">
        <f t="shared" si="12"/>
        <v>0</v>
      </c>
      <c r="L264" s="97">
        <f t="shared" si="13"/>
        <v>0</v>
      </c>
      <c r="M264" s="97">
        <f t="shared" si="14"/>
        <v>0</v>
      </c>
      <c r="N264" s="98">
        <f t="shared" si="15"/>
        <v>0</v>
      </c>
      <c r="O264" s="97">
        <f t="shared" si="7"/>
        <v>1</v>
      </c>
      <c r="P264" s="97">
        <f t="shared" si="16"/>
        <v>4</v>
      </c>
      <c r="Q264" s="99">
        <f t="shared" si="8"/>
        <v>4</v>
      </c>
      <c r="R264" s="99">
        <f t="shared" si="17"/>
        <v>3</v>
      </c>
      <c r="S264" s="99">
        <f t="shared" si="18"/>
        <v>3</v>
      </c>
      <c r="T264" s="99">
        <f t="shared" si="19"/>
        <v>3</v>
      </c>
      <c r="U264" s="99">
        <f t="shared" si="20"/>
        <v>0</v>
      </c>
      <c r="V264" s="100">
        <f t="shared" si="21"/>
        <v>44000</v>
      </c>
      <c r="W264" s="99">
        <f t="shared" si="22"/>
        <v>0</v>
      </c>
      <c r="X264" s="81">
        <f t="shared" si="23"/>
        <v>22088</v>
      </c>
      <c r="Y264" s="81">
        <f t="shared" si="24"/>
        <v>0</v>
      </c>
      <c r="Z264" s="81">
        <f t="shared" si="25"/>
        <v>2652</v>
      </c>
      <c r="AA264" s="81">
        <f t="shared" si="26"/>
        <v>45</v>
      </c>
      <c r="AB264" s="81">
        <f t="shared" si="27"/>
        <v>53</v>
      </c>
      <c r="AC264" s="81">
        <f t="shared" si="28"/>
        <v>53</v>
      </c>
      <c r="AD264" s="100">
        <f t="shared" si="29"/>
        <v>19660.301886792455</v>
      </c>
      <c r="AE264" s="101">
        <f t="shared" si="30"/>
        <v>0</v>
      </c>
      <c r="AF264" s="102">
        <f t="shared" si="31"/>
        <v>0</v>
      </c>
      <c r="AG264" s="102">
        <f t="shared" si="32"/>
        <v>0</v>
      </c>
      <c r="AH264" s="102">
        <f t="shared" si="33"/>
        <v>0</v>
      </c>
      <c r="AI264" s="6"/>
    </row>
    <row r="265" spans="8:35" ht="15" customHeight="1">
      <c r="H265" s="95">
        <v>210</v>
      </c>
      <c r="I265" s="95">
        <f t="shared" si="10"/>
        <v>157</v>
      </c>
      <c r="J265" s="96">
        <f t="shared" si="11"/>
        <v>45501</v>
      </c>
      <c r="K265" s="97">
        <f t="shared" si="12"/>
        <v>0</v>
      </c>
      <c r="L265" s="97">
        <f t="shared" si="13"/>
        <v>0</v>
      </c>
      <c r="M265" s="97">
        <f t="shared" si="14"/>
        <v>0</v>
      </c>
      <c r="N265" s="98">
        <f t="shared" si="15"/>
        <v>0</v>
      </c>
      <c r="O265" s="97">
        <f t="shared" si="7"/>
        <v>1</v>
      </c>
      <c r="P265" s="97">
        <f t="shared" si="16"/>
        <v>4</v>
      </c>
      <c r="Q265" s="99">
        <f t="shared" si="8"/>
        <v>4</v>
      </c>
      <c r="R265" s="99">
        <f t="shared" si="17"/>
        <v>3</v>
      </c>
      <c r="S265" s="99">
        <f t="shared" si="18"/>
        <v>3</v>
      </c>
      <c r="T265" s="99">
        <f t="shared" si="19"/>
        <v>3</v>
      </c>
      <c r="U265" s="99">
        <f t="shared" si="20"/>
        <v>0</v>
      </c>
      <c r="V265" s="100">
        <f t="shared" si="21"/>
        <v>44000</v>
      </c>
      <c r="W265" s="99">
        <f t="shared" si="22"/>
        <v>0</v>
      </c>
      <c r="X265" s="81">
        <f t="shared" si="23"/>
        <v>22088</v>
      </c>
      <c r="Y265" s="81">
        <f t="shared" si="24"/>
        <v>0</v>
      </c>
      <c r="Z265" s="81">
        <f t="shared" si="25"/>
        <v>2652</v>
      </c>
      <c r="AA265" s="81">
        <f t="shared" si="26"/>
        <v>46</v>
      </c>
      <c r="AB265" s="81">
        <f t="shared" si="27"/>
        <v>53</v>
      </c>
      <c r="AC265" s="81">
        <f t="shared" si="28"/>
        <v>53</v>
      </c>
      <c r="AD265" s="100">
        <f t="shared" si="29"/>
        <v>19610.264150943396</v>
      </c>
      <c r="AE265" s="101">
        <f t="shared" si="30"/>
        <v>0</v>
      </c>
      <c r="AF265" s="102">
        <f t="shared" si="31"/>
        <v>0</v>
      </c>
      <c r="AG265" s="102">
        <f t="shared" si="32"/>
        <v>0</v>
      </c>
      <c r="AH265" s="102">
        <f t="shared" si="33"/>
        <v>0</v>
      </c>
      <c r="AI265" s="6"/>
    </row>
    <row r="266" spans="8:35" ht="15" customHeight="1">
      <c r="H266" s="95">
        <v>211</v>
      </c>
      <c r="I266" s="95">
        <f t="shared" si="10"/>
        <v>156</v>
      </c>
      <c r="J266" s="96">
        <f t="shared" si="11"/>
        <v>45502</v>
      </c>
      <c r="K266" s="97">
        <f t="shared" si="12"/>
        <v>0</v>
      </c>
      <c r="L266" s="97">
        <f t="shared" si="13"/>
        <v>0</v>
      </c>
      <c r="M266" s="97">
        <f t="shared" si="14"/>
        <v>0</v>
      </c>
      <c r="N266" s="98">
        <f t="shared" si="15"/>
        <v>0</v>
      </c>
      <c r="O266" s="97">
        <f t="shared" si="7"/>
        <v>1</v>
      </c>
      <c r="P266" s="97">
        <f t="shared" si="16"/>
        <v>4</v>
      </c>
      <c r="Q266" s="99">
        <f t="shared" si="8"/>
        <v>4</v>
      </c>
      <c r="R266" s="99">
        <f t="shared" si="17"/>
        <v>3</v>
      </c>
      <c r="S266" s="99">
        <f t="shared" si="18"/>
        <v>3</v>
      </c>
      <c r="T266" s="99">
        <f t="shared" si="19"/>
        <v>3</v>
      </c>
      <c r="U266" s="99">
        <f t="shared" si="20"/>
        <v>0</v>
      </c>
      <c r="V266" s="100">
        <f t="shared" si="21"/>
        <v>44000</v>
      </c>
      <c r="W266" s="99">
        <f t="shared" si="22"/>
        <v>0</v>
      </c>
      <c r="X266" s="81">
        <f t="shared" si="23"/>
        <v>22088</v>
      </c>
      <c r="Y266" s="81">
        <f t="shared" si="24"/>
        <v>0</v>
      </c>
      <c r="Z266" s="81">
        <f t="shared" si="25"/>
        <v>2652</v>
      </c>
      <c r="AA266" s="81">
        <f t="shared" si="26"/>
        <v>47</v>
      </c>
      <c r="AB266" s="81">
        <f t="shared" si="27"/>
        <v>53</v>
      </c>
      <c r="AC266" s="81">
        <f t="shared" si="28"/>
        <v>53</v>
      </c>
      <c r="AD266" s="100">
        <f t="shared" si="29"/>
        <v>19560.226415094341</v>
      </c>
      <c r="AE266" s="101">
        <f t="shared" si="30"/>
        <v>0</v>
      </c>
      <c r="AF266" s="102">
        <f t="shared" si="31"/>
        <v>0</v>
      </c>
      <c r="AG266" s="102">
        <f t="shared" si="32"/>
        <v>0</v>
      </c>
      <c r="AH266" s="102">
        <f t="shared" si="33"/>
        <v>0</v>
      </c>
      <c r="AI266" s="6"/>
    </row>
    <row r="267" spans="8:35" ht="15" customHeight="1">
      <c r="H267" s="95">
        <v>212</v>
      </c>
      <c r="I267" s="95">
        <f t="shared" si="10"/>
        <v>155</v>
      </c>
      <c r="J267" s="96">
        <f t="shared" si="11"/>
        <v>45503</v>
      </c>
      <c r="K267" s="97">
        <f t="shared" si="12"/>
        <v>0</v>
      </c>
      <c r="L267" s="97">
        <f t="shared" si="13"/>
        <v>0</v>
      </c>
      <c r="M267" s="97">
        <f t="shared" si="14"/>
        <v>0</v>
      </c>
      <c r="N267" s="98">
        <f t="shared" si="15"/>
        <v>0</v>
      </c>
      <c r="O267" s="97">
        <f t="shared" si="7"/>
        <v>1</v>
      </c>
      <c r="P267" s="97">
        <f t="shared" si="16"/>
        <v>4</v>
      </c>
      <c r="Q267" s="99">
        <f t="shared" si="8"/>
        <v>4</v>
      </c>
      <c r="R267" s="99">
        <f t="shared" si="17"/>
        <v>3</v>
      </c>
      <c r="S267" s="99">
        <f t="shared" si="18"/>
        <v>3</v>
      </c>
      <c r="T267" s="99">
        <f t="shared" si="19"/>
        <v>3</v>
      </c>
      <c r="U267" s="99">
        <f t="shared" si="20"/>
        <v>0</v>
      </c>
      <c r="V267" s="100">
        <f t="shared" si="21"/>
        <v>44000</v>
      </c>
      <c r="W267" s="99">
        <f t="shared" si="22"/>
        <v>0</v>
      </c>
      <c r="X267" s="81">
        <f t="shared" si="23"/>
        <v>22088</v>
      </c>
      <c r="Y267" s="81">
        <f t="shared" si="24"/>
        <v>0</v>
      </c>
      <c r="Z267" s="81">
        <f t="shared" si="25"/>
        <v>2652</v>
      </c>
      <c r="AA267" s="81">
        <f t="shared" si="26"/>
        <v>48</v>
      </c>
      <c r="AB267" s="81">
        <f t="shared" si="27"/>
        <v>53</v>
      </c>
      <c r="AC267" s="81">
        <f t="shared" si="28"/>
        <v>53</v>
      </c>
      <c r="AD267" s="100">
        <f t="shared" si="29"/>
        <v>19510.188679245282</v>
      </c>
      <c r="AE267" s="101">
        <f t="shared" si="30"/>
        <v>0</v>
      </c>
      <c r="AF267" s="102">
        <f t="shared" si="31"/>
        <v>0</v>
      </c>
      <c r="AG267" s="102">
        <f t="shared" si="32"/>
        <v>0</v>
      </c>
      <c r="AH267" s="102">
        <f t="shared" si="33"/>
        <v>0</v>
      </c>
      <c r="AI267" s="6"/>
    </row>
    <row r="268" spans="8:35" ht="15" customHeight="1">
      <c r="H268" s="95">
        <v>213</v>
      </c>
      <c r="I268" s="95">
        <f t="shared" si="10"/>
        <v>154</v>
      </c>
      <c r="J268" s="96">
        <f t="shared" si="11"/>
        <v>45504</v>
      </c>
      <c r="K268" s="97">
        <f t="shared" si="12"/>
        <v>0</v>
      </c>
      <c r="L268" s="97">
        <f t="shared" si="13"/>
        <v>0</v>
      </c>
      <c r="M268" s="97">
        <f t="shared" si="14"/>
        <v>0</v>
      </c>
      <c r="N268" s="98">
        <f t="shared" si="15"/>
        <v>0</v>
      </c>
      <c r="O268" s="97">
        <f t="shared" si="7"/>
        <v>1</v>
      </c>
      <c r="P268" s="97">
        <f t="shared" si="16"/>
        <v>4</v>
      </c>
      <c r="Q268" s="99">
        <f t="shared" si="8"/>
        <v>4</v>
      </c>
      <c r="R268" s="99">
        <f t="shared" si="17"/>
        <v>3</v>
      </c>
      <c r="S268" s="99">
        <f t="shared" si="18"/>
        <v>3</v>
      </c>
      <c r="T268" s="99">
        <f t="shared" si="19"/>
        <v>3</v>
      </c>
      <c r="U268" s="99">
        <f t="shared" si="20"/>
        <v>0</v>
      </c>
      <c r="V268" s="100">
        <f t="shared" si="21"/>
        <v>44000</v>
      </c>
      <c r="W268" s="99">
        <f t="shared" si="22"/>
        <v>0</v>
      </c>
      <c r="X268" s="81">
        <f t="shared" si="23"/>
        <v>22088</v>
      </c>
      <c r="Y268" s="81">
        <f t="shared" si="24"/>
        <v>0</v>
      </c>
      <c r="Z268" s="81">
        <f t="shared" si="25"/>
        <v>2652</v>
      </c>
      <c r="AA268" s="81">
        <f t="shared" si="26"/>
        <v>49</v>
      </c>
      <c r="AB268" s="81">
        <f t="shared" si="27"/>
        <v>53</v>
      </c>
      <c r="AC268" s="81">
        <f t="shared" si="28"/>
        <v>53</v>
      </c>
      <c r="AD268" s="100">
        <f t="shared" si="29"/>
        <v>19460.150943396227</v>
      </c>
      <c r="AE268" s="101">
        <f t="shared" si="30"/>
        <v>0</v>
      </c>
      <c r="AF268" s="102">
        <f t="shared" si="31"/>
        <v>0</v>
      </c>
      <c r="AG268" s="102">
        <f t="shared" si="32"/>
        <v>0</v>
      </c>
      <c r="AH268" s="102">
        <f t="shared" si="33"/>
        <v>0</v>
      </c>
      <c r="AI268" s="6"/>
    </row>
    <row r="269" spans="8:35" ht="15" customHeight="1">
      <c r="H269" s="95">
        <v>214</v>
      </c>
      <c r="I269" s="95">
        <f t="shared" si="10"/>
        <v>153</v>
      </c>
      <c r="J269" s="96">
        <f t="shared" si="11"/>
        <v>45505</v>
      </c>
      <c r="K269" s="97">
        <f t="shared" si="12"/>
        <v>0</v>
      </c>
      <c r="L269" s="97">
        <f t="shared" si="13"/>
        <v>0</v>
      </c>
      <c r="M269" s="97">
        <f t="shared" si="14"/>
        <v>0</v>
      </c>
      <c r="N269" s="98">
        <f t="shared" si="15"/>
        <v>0</v>
      </c>
      <c r="O269" s="97">
        <f t="shared" si="7"/>
        <v>1</v>
      </c>
      <c r="P269" s="97">
        <f t="shared" si="16"/>
        <v>4</v>
      </c>
      <c r="Q269" s="99">
        <f t="shared" si="8"/>
        <v>4</v>
      </c>
      <c r="R269" s="99">
        <f t="shared" si="17"/>
        <v>3</v>
      </c>
      <c r="S269" s="99">
        <f t="shared" si="18"/>
        <v>3</v>
      </c>
      <c r="T269" s="99">
        <f t="shared" si="19"/>
        <v>3</v>
      </c>
      <c r="U269" s="99">
        <f t="shared" si="20"/>
        <v>0</v>
      </c>
      <c r="V269" s="100">
        <f t="shared" si="21"/>
        <v>44000</v>
      </c>
      <c r="W269" s="99">
        <f t="shared" si="22"/>
        <v>0</v>
      </c>
      <c r="X269" s="81">
        <f t="shared" si="23"/>
        <v>22088</v>
      </c>
      <c r="Y269" s="81">
        <f t="shared" si="24"/>
        <v>0</v>
      </c>
      <c r="Z269" s="81">
        <f t="shared" si="25"/>
        <v>2652</v>
      </c>
      <c r="AA269" s="81">
        <f t="shared" si="26"/>
        <v>50</v>
      </c>
      <c r="AB269" s="81">
        <f t="shared" si="27"/>
        <v>53</v>
      </c>
      <c r="AC269" s="81">
        <f t="shared" si="28"/>
        <v>53</v>
      </c>
      <c r="AD269" s="100">
        <f t="shared" si="29"/>
        <v>19410.113207547169</v>
      </c>
      <c r="AE269" s="101">
        <f t="shared" si="30"/>
        <v>0</v>
      </c>
      <c r="AF269" s="102">
        <f t="shared" si="31"/>
        <v>0</v>
      </c>
      <c r="AG269" s="102">
        <f t="shared" si="32"/>
        <v>0</v>
      </c>
      <c r="AH269" s="102">
        <f t="shared" si="33"/>
        <v>0</v>
      </c>
      <c r="AI269" s="6"/>
    </row>
    <row r="270" spans="8:35" ht="15" customHeight="1">
      <c r="H270" s="95">
        <v>215</v>
      </c>
      <c r="I270" s="95">
        <f t="shared" si="10"/>
        <v>152</v>
      </c>
      <c r="J270" s="96">
        <f t="shared" si="11"/>
        <v>45506</v>
      </c>
      <c r="K270" s="97">
        <f t="shared" si="12"/>
        <v>0</v>
      </c>
      <c r="L270" s="97">
        <f t="shared" si="13"/>
        <v>0</v>
      </c>
      <c r="M270" s="97">
        <f t="shared" si="14"/>
        <v>0</v>
      </c>
      <c r="N270" s="98">
        <f t="shared" si="15"/>
        <v>0</v>
      </c>
      <c r="O270" s="97">
        <f t="shared" si="7"/>
        <v>1</v>
      </c>
      <c r="P270" s="97">
        <f t="shared" si="16"/>
        <v>4</v>
      </c>
      <c r="Q270" s="99">
        <f t="shared" si="8"/>
        <v>4</v>
      </c>
      <c r="R270" s="99">
        <f t="shared" si="17"/>
        <v>3</v>
      </c>
      <c r="S270" s="99">
        <f t="shared" si="18"/>
        <v>3</v>
      </c>
      <c r="T270" s="99">
        <f t="shared" si="19"/>
        <v>3</v>
      </c>
      <c r="U270" s="99">
        <f t="shared" si="20"/>
        <v>0</v>
      </c>
      <c r="V270" s="100">
        <f t="shared" si="21"/>
        <v>44000</v>
      </c>
      <c r="W270" s="99">
        <f t="shared" si="22"/>
        <v>0</v>
      </c>
      <c r="X270" s="81">
        <f t="shared" si="23"/>
        <v>22088</v>
      </c>
      <c r="Y270" s="81">
        <f t="shared" si="24"/>
        <v>0</v>
      </c>
      <c r="Z270" s="81">
        <f t="shared" si="25"/>
        <v>2652</v>
      </c>
      <c r="AA270" s="81">
        <f t="shared" si="26"/>
        <v>51</v>
      </c>
      <c r="AB270" s="81">
        <f t="shared" si="27"/>
        <v>53</v>
      </c>
      <c r="AC270" s="81">
        <f t="shared" si="28"/>
        <v>53</v>
      </c>
      <c r="AD270" s="100">
        <f t="shared" si="29"/>
        <v>19360.075471698114</v>
      </c>
      <c r="AE270" s="101">
        <f t="shared" si="30"/>
        <v>0</v>
      </c>
      <c r="AF270" s="102">
        <f t="shared" si="31"/>
        <v>0</v>
      </c>
      <c r="AG270" s="102">
        <f t="shared" si="32"/>
        <v>0</v>
      </c>
      <c r="AH270" s="102">
        <f t="shared" si="33"/>
        <v>0</v>
      </c>
      <c r="AI270" s="6"/>
    </row>
    <row r="271" spans="8:35" ht="15" customHeight="1">
      <c r="H271" s="95">
        <v>216</v>
      </c>
      <c r="I271" s="95">
        <f t="shared" si="10"/>
        <v>151</v>
      </c>
      <c r="J271" s="96">
        <f t="shared" si="11"/>
        <v>45507</v>
      </c>
      <c r="K271" s="97">
        <f t="shared" si="12"/>
        <v>0</v>
      </c>
      <c r="L271" s="97">
        <f t="shared" si="13"/>
        <v>0</v>
      </c>
      <c r="M271" s="97">
        <f t="shared" si="14"/>
        <v>0</v>
      </c>
      <c r="N271" s="98">
        <f t="shared" si="15"/>
        <v>0</v>
      </c>
      <c r="O271" s="97">
        <f t="shared" si="7"/>
        <v>1</v>
      </c>
      <c r="P271" s="97">
        <f t="shared" si="16"/>
        <v>4</v>
      </c>
      <c r="Q271" s="99">
        <f t="shared" si="8"/>
        <v>4</v>
      </c>
      <c r="R271" s="99">
        <f t="shared" si="17"/>
        <v>3</v>
      </c>
      <c r="S271" s="99">
        <f t="shared" si="18"/>
        <v>3</v>
      </c>
      <c r="T271" s="99">
        <f t="shared" si="19"/>
        <v>3</v>
      </c>
      <c r="U271" s="99">
        <f t="shared" si="20"/>
        <v>0</v>
      </c>
      <c r="V271" s="100">
        <f t="shared" si="21"/>
        <v>44000</v>
      </c>
      <c r="W271" s="99">
        <f t="shared" si="22"/>
        <v>0</v>
      </c>
      <c r="X271" s="81">
        <f t="shared" si="23"/>
        <v>22088</v>
      </c>
      <c r="Y271" s="81">
        <f t="shared" si="24"/>
        <v>0</v>
      </c>
      <c r="Z271" s="81">
        <f t="shared" si="25"/>
        <v>2652</v>
      </c>
      <c r="AA271" s="81">
        <f t="shared" si="26"/>
        <v>52</v>
      </c>
      <c r="AB271" s="81">
        <f t="shared" si="27"/>
        <v>53</v>
      </c>
      <c r="AC271" s="81">
        <f t="shared" si="28"/>
        <v>53</v>
      </c>
      <c r="AD271" s="100">
        <f t="shared" si="29"/>
        <v>19310.037735849059</v>
      </c>
      <c r="AE271" s="101">
        <f t="shared" si="30"/>
        <v>0</v>
      </c>
      <c r="AF271" s="102">
        <f t="shared" si="31"/>
        <v>0</v>
      </c>
      <c r="AG271" s="102">
        <f t="shared" si="32"/>
        <v>0</v>
      </c>
      <c r="AH271" s="102">
        <f t="shared" si="33"/>
        <v>0</v>
      </c>
      <c r="AI271" s="6"/>
    </row>
    <row r="272" spans="8:35" ht="15" customHeight="1">
      <c r="H272" s="95">
        <v>217</v>
      </c>
      <c r="I272" s="95">
        <f t="shared" si="10"/>
        <v>150</v>
      </c>
      <c r="J272" s="96">
        <f t="shared" si="11"/>
        <v>45508</v>
      </c>
      <c r="K272" s="97">
        <f t="shared" si="12"/>
        <v>0</v>
      </c>
      <c r="L272" s="97">
        <f t="shared" si="13"/>
        <v>19260</v>
      </c>
      <c r="M272" s="97">
        <f t="shared" si="14"/>
        <v>1</v>
      </c>
      <c r="N272" s="98">
        <f t="shared" si="15"/>
        <v>0</v>
      </c>
      <c r="O272" s="97">
        <f t="shared" si="7"/>
        <v>1</v>
      </c>
      <c r="P272" s="97">
        <f t="shared" si="16"/>
        <v>4</v>
      </c>
      <c r="Q272" s="99">
        <f t="shared" si="8"/>
        <v>4</v>
      </c>
      <c r="R272" s="99">
        <f t="shared" si="17"/>
        <v>3</v>
      </c>
      <c r="S272" s="99">
        <f t="shared" si="18"/>
        <v>3</v>
      </c>
      <c r="T272" s="99">
        <f t="shared" si="19"/>
        <v>3</v>
      </c>
      <c r="U272" s="99">
        <f t="shared" si="20"/>
        <v>3</v>
      </c>
      <c r="V272" s="100">
        <f t="shared" si="21"/>
        <v>44000</v>
      </c>
      <c r="W272" s="99">
        <f t="shared" si="22"/>
        <v>3</v>
      </c>
      <c r="X272" s="81">
        <f t="shared" si="23"/>
        <v>41348</v>
      </c>
      <c r="Y272" s="81">
        <f t="shared" si="24"/>
        <v>2652</v>
      </c>
      <c r="Z272" s="81">
        <f t="shared" si="25"/>
        <v>2652</v>
      </c>
      <c r="AA272" s="81">
        <f t="shared" si="26"/>
        <v>53</v>
      </c>
      <c r="AB272" s="81">
        <f t="shared" si="27"/>
        <v>53</v>
      </c>
      <c r="AC272" s="81">
        <f t="shared" si="28"/>
        <v>53</v>
      </c>
      <c r="AD272" s="100">
        <f t="shared" si="29"/>
        <v>0</v>
      </c>
      <c r="AE272" s="101">
        <f t="shared" si="30"/>
        <v>0</v>
      </c>
      <c r="AF272" s="102">
        <f t="shared" si="31"/>
        <v>3.2</v>
      </c>
      <c r="AG272" s="102">
        <f t="shared" si="32"/>
        <v>0</v>
      </c>
      <c r="AH272" s="102">
        <f t="shared" si="33"/>
        <v>61632</v>
      </c>
      <c r="AI272" s="6"/>
    </row>
    <row r="273" spans="8:35" ht="15" customHeight="1">
      <c r="H273" s="95">
        <v>218</v>
      </c>
      <c r="I273" s="95">
        <f t="shared" si="10"/>
        <v>149</v>
      </c>
      <c r="J273" s="96">
        <f t="shared" si="11"/>
        <v>45509</v>
      </c>
      <c r="K273" s="97">
        <f t="shared" si="12"/>
        <v>0</v>
      </c>
      <c r="L273" s="97">
        <f t="shared" si="13"/>
        <v>0</v>
      </c>
      <c r="M273" s="97">
        <f t="shared" si="14"/>
        <v>0</v>
      </c>
      <c r="N273" s="98">
        <f t="shared" si="15"/>
        <v>1</v>
      </c>
      <c r="O273" s="97">
        <f t="shared" si="7"/>
        <v>0</v>
      </c>
      <c r="P273" s="97">
        <f t="shared" si="16"/>
        <v>5</v>
      </c>
      <c r="Q273" s="99">
        <f t="shared" si="8"/>
        <v>0</v>
      </c>
      <c r="R273" s="99">
        <f t="shared" si="17"/>
        <v>4</v>
      </c>
      <c r="S273" s="99">
        <f t="shared" si="18"/>
        <v>4</v>
      </c>
      <c r="T273" s="99">
        <f t="shared" si="19"/>
        <v>0</v>
      </c>
      <c r="U273" s="99">
        <f t="shared" si="20"/>
        <v>0</v>
      </c>
      <c r="V273" s="100">
        <f t="shared" si="21"/>
        <v>0</v>
      </c>
      <c r="W273" s="99">
        <f t="shared" si="22"/>
        <v>0</v>
      </c>
      <c r="X273" s="81">
        <f t="shared" si="23"/>
        <v>0</v>
      </c>
      <c r="Y273" s="81">
        <f t="shared" si="24"/>
        <v>0</v>
      </c>
      <c r="Z273" s="81">
        <f t="shared" si="25"/>
        <v>0</v>
      </c>
      <c r="AA273" s="81">
        <f t="shared" si="26"/>
        <v>0</v>
      </c>
      <c r="AB273" s="81">
        <f t="shared" si="27"/>
        <v>0</v>
      </c>
      <c r="AC273" s="81" t="str">
        <f t="shared" si="28"/>
        <v/>
      </c>
      <c r="AD273" s="100">
        <f t="shared" si="29"/>
        <v>0</v>
      </c>
      <c r="AE273" s="101">
        <f t="shared" si="30"/>
        <v>0</v>
      </c>
      <c r="AF273" s="102">
        <f t="shared" si="31"/>
        <v>0</v>
      </c>
      <c r="AG273" s="102">
        <f t="shared" si="32"/>
        <v>0</v>
      </c>
      <c r="AH273" s="102">
        <f t="shared" si="33"/>
        <v>0</v>
      </c>
      <c r="AI273" s="6"/>
    </row>
    <row r="274" spans="8:35" ht="15" customHeight="1">
      <c r="H274" s="95">
        <v>219</v>
      </c>
      <c r="I274" s="95">
        <f t="shared" si="10"/>
        <v>148</v>
      </c>
      <c r="J274" s="96">
        <f t="shared" si="11"/>
        <v>45510</v>
      </c>
      <c r="K274" s="97">
        <f t="shared" si="12"/>
        <v>0</v>
      </c>
      <c r="L274" s="97">
        <f t="shared" si="13"/>
        <v>0</v>
      </c>
      <c r="M274" s="97">
        <f t="shared" si="14"/>
        <v>0</v>
      </c>
      <c r="N274" s="98">
        <f t="shared" si="15"/>
        <v>1</v>
      </c>
      <c r="O274" s="97">
        <f t="shared" si="7"/>
        <v>0</v>
      </c>
      <c r="P274" s="97">
        <f t="shared" si="16"/>
        <v>5</v>
      </c>
      <c r="Q274" s="99">
        <f t="shared" si="8"/>
        <v>0</v>
      </c>
      <c r="R274" s="99">
        <f t="shared" si="17"/>
        <v>4</v>
      </c>
      <c r="S274" s="99">
        <f t="shared" si="18"/>
        <v>4</v>
      </c>
      <c r="T274" s="99">
        <f t="shared" si="19"/>
        <v>0</v>
      </c>
      <c r="U274" s="99">
        <f t="shared" si="20"/>
        <v>0</v>
      </c>
      <c r="V274" s="100">
        <f t="shared" si="21"/>
        <v>0</v>
      </c>
      <c r="W274" s="99">
        <f t="shared" si="22"/>
        <v>0</v>
      </c>
      <c r="X274" s="81">
        <f t="shared" si="23"/>
        <v>0</v>
      </c>
      <c r="Y274" s="81">
        <f t="shared" si="24"/>
        <v>0</v>
      </c>
      <c r="Z274" s="81">
        <f t="shared" si="25"/>
        <v>0</v>
      </c>
      <c r="AA274" s="81">
        <f t="shared" si="26"/>
        <v>0</v>
      </c>
      <c r="AB274" s="81">
        <f t="shared" si="27"/>
        <v>0</v>
      </c>
      <c r="AC274" s="81" t="str">
        <f t="shared" si="28"/>
        <v/>
      </c>
      <c r="AD274" s="100">
        <f t="shared" si="29"/>
        <v>0</v>
      </c>
      <c r="AE274" s="101">
        <f t="shared" si="30"/>
        <v>0</v>
      </c>
      <c r="AF274" s="102">
        <f t="shared" si="31"/>
        <v>0</v>
      </c>
      <c r="AG274" s="102">
        <f t="shared" si="32"/>
        <v>0</v>
      </c>
      <c r="AH274" s="102">
        <f t="shared" si="33"/>
        <v>0</v>
      </c>
      <c r="AI274" s="6"/>
    </row>
    <row r="275" spans="8:35" ht="15" customHeight="1">
      <c r="H275" s="95">
        <v>220</v>
      </c>
      <c r="I275" s="95">
        <f t="shared" si="10"/>
        <v>147</v>
      </c>
      <c r="J275" s="96">
        <f t="shared" si="11"/>
        <v>45511</v>
      </c>
      <c r="K275" s="97">
        <f t="shared" si="12"/>
        <v>0</v>
      </c>
      <c r="L275" s="97">
        <f t="shared" si="13"/>
        <v>0</v>
      </c>
      <c r="M275" s="97">
        <f t="shared" si="14"/>
        <v>0</v>
      </c>
      <c r="N275" s="98">
        <f t="shared" si="15"/>
        <v>1</v>
      </c>
      <c r="O275" s="97">
        <f t="shared" si="7"/>
        <v>0</v>
      </c>
      <c r="P275" s="97">
        <f t="shared" si="16"/>
        <v>5</v>
      </c>
      <c r="Q275" s="99">
        <f t="shared" si="8"/>
        <v>0</v>
      </c>
      <c r="R275" s="99">
        <f t="shared" si="17"/>
        <v>4</v>
      </c>
      <c r="S275" s="99">
        <f t="shared" si="18"/>
        <v>4</v>
      </c>
      <c r="T275" s="99">
        <f t="shared" si="19"/>
        <v>0</v>
      </c>
      <c r="U275" s="99">
        <f t="shared" si="20"/>
        <v>0</v>
      </c>
      <c r="V275" s="100">
        <f t="shared" si="21"/>
        <v>0</v>
      </c>
      <c r="W275" s="99">
        <f t="shared" si="22"/>
        <v>0</v>
      </c>
      <c r="X275" s="81">
        <f t="shared" si="23"/>
        <v>0</v>
      </c>
      <c r="Y275" s="81">
        <f t="shared" si="24"/>
        <v>0</v>
      </c>
      <c r="Z275" s="81">
        <f t="shared" si="25"/>
        <v>0</v>
      </c>
      <c r="AA275" s="81">
        <f t="shared" si="26"/>
        <v>0</v>
      </c>
      <c r="AB275" s="81">
        <f t="shared" si="27"/>
        <v>0</v>
      </c>
      <c r="AC275" s="81" t="str">
        <f t="shared" si="28"/>
        <v/>
      </c>
      <c r="AD275" s="100">
        <f t="shared" si="29"/>
        <v>0</v>
      </c>
      <c r="AE275" s="101">
        <f t="shared" si="30"/>
        <v>0</v>
      </c>
      <c r="AF275" s="102">
        <f t="shared" si="31"/>
        <v>0</v>
      </c>
      <c r="AG275" s="102">
        <f t="shared" si="32"/>
        <v>0</v>
      </c>
      <c r="AH275" s="102">
        <f t="shared" si="33"/>
        <v>0</v>
      </c>
      <c r="AI275" s="6"/>
    </row>
    <row r="276" spans="8:35" ht="15" customHeight="1">
      <c r="H276" s="95">
        <v>221</v>
      </c>
      <c r="I276" s="95">
        <f t="shared" si="10"/>
        <v>146</v>
      </c>
      <c r="J276" s="96">
        <f t="shared" si="11"/>
        <v>45512</v>
      </c>
      <c r="K276" s="97">
        <f t="shared" si="12"/>
        <v>0</v>
      </c>
      <c r="L276" s="97">
        <f t="shared" si="13"/>
        <v>0</v>
      </c>
      <c r="M276" s="97">
        <f t="shared" si="14"/>
        <v>0</v>
      </c>
      <c r="N276" s="98">
        <f t="shared" si="15"/>
        <v>1</v>
      </c>
      <c r="O276" s="97">
        <f t="shared" si="7"/>
        <v>0</v>
      </c>
      <c r="P276" s="97">
        <f t="shared" si="16"/>
        <v>5</v>
      </c>
      <c r="Q276" s="99">
        <f t="shared" si="8"/>
        <v>0</v>
      </c>
      <c r="R276" s="99">
        <f t="shared" si="17"/>
        <v>4</v>
      </c>
      <c r="S276" s="99">
        <f t="shared" si="18"/>
        <v>4</v>
      </c>
      <c r="T276" s="99">
        <f t="shared" si="19"/>
        <v>0</v>
      </c>
      <c r="U276" s="99">
        <f t="shared" si="20"/>
        <v>0</v>
      </c>
      <c r="V276" s="100">
        <f t="shared" si="21"/>
        <v>0</v>
      </c>
      <c r="W276" s="99">
        <f t="shared" si="22"/>
        <v>0</v>
      </c>
      <c r="X276" s="81">
        <f t="shared" si="23"/>
        <v>0</v>
      </c>
      <c r="Y276" s="81">
        <f t="shared" si="24"/>
        <v>0</v>
      </c>
      <c r="Z276" s="81">
        <f t="shared" si="25"/>
        <v>0</v>
      </c>
      <c r="AA276" s="81">
        <f t="shared" si="26"/>
        <v>0</v>
      </c>
      <c r="AB276" s="81">
        <f t="shared" si="27"/>
        <v>0</v>
      </c>
      <c r="AC276" s="81" t="str">
        <f t="shared" si="28"/>
        <v/>
      </c>
      <c r="AD276" s="100">
        <f t="shared" si="29"/>
        <v>0</v>
      </c>
      <c r="AE276" s="101">
        <f t="shared" si="30"/>
        <v>0</v>
      </c>
      <c r="AF276" s="102">
        <f t="shared" si="31"/>
        <v>0</v>
      </c>
      <c r="AG276" s="102">
        <f t="shared" si="32"/>
        <v>0</v>
      </c>
      <c r="AH276" s="102">
        <f t="shared" si="33"/>
        <v>0</v>
      </c>
      <c r="AI276" s="6"/>
    </row>
    <row r="277" spans="8:35" ht="15" customHeight="1">
      <c r="H277" s="95">
        <v>222</v>
      </c>
      <c r="I277" s="95">
        <f t="shared" si="10"/>
        <v>145</v>
      </c>
      <c r="J277" s="96">
        <f t="shared" si="11"/>
        <v>45513</v>
      </c>
      <c r="K277" s="97">
        <f t="shared" si="12"/>
        <v>0</v>
      </c>
      <c r="L277" s="97">
        <f t="shared" si="13"/>
        <v>0</v>
      </c>
      <c r="M277" s="97">
        <f t="shared" si="14"/>
        <v>0</v>
      </c>
      <c r="N277" s="98">
        <f t="shared" si="15"/>
        <v>1</v>
      </c>
      <c r="O277" s="97">
        <f t="shared" si="7"/>
        <v>0</v>
      </c>
      <c r="P277" s="97">
        <f t="shared" si="16"/>
        <v>5</v>
      </c>
      <c r="Q277" s="99">
        <f t="shared" si="8"/>
        <v>0</v>
      </c>
      <c r="R277" s="99">
        <f t="shared" si="17"/>
        <v>4</v>
      </c>
      <c r="S277" s="99">
        <f t="shared" si="18"/>
        <v>4</v>
      </c>
      <c r="T277" s="99">
        <f t="shared" si="19"/>
        <v>0</v>
      </c>
      <c r="U277" s="99">
        <f t="shared" si="20"/>
        <v>0</v>
      </c>
      <c r="V277" s="100">
        <f t="shared" si="21"/>
        <v>0</v>
      </c>
      <c r="W277" s="99">
        <f t="shared" si="22"/>
        <v>0</v>
      </c>
      <c r="X277" s="81">
        <f t="shared" si="23"/>
        <v>0</v>
      </c>
      <c r="Y277" s="81">
        <f t="shared" si="24"/>
        <v>0</v>
      </c>
      <c r="Z277" s="81">
        <f t="shared" si="25"/>
        <v>0</v>
      </c>
      <c r="AA277" s="81">
        <f t="shared" si="26"/>
        <v>0</v>
      </c>
      <c r="AB277" s="81">
        <f t="shared" si="27"/>
        <v>0</v>
      </c>
      <c r="AC277" s="81" t="str">
        <f t="shared" si="28"/>
        <v/>
      </c>
      <c r="AD277" s="100">
        <f t="shared" si="29"/>
        <v>0</v>
      </c>
      <c r="AE277" s="101">
        <f t="shared" si="30"/>
        <v>0</v>
      </c>
      <c r="AF277" s="102">
        <f t="shared" si="31"/>
        <v>0</v>
      </c>
      <c r="AG277" s="102">
        <f t="shared" si="32"/>
        <v>0</v>
      </c>
      <c r="AH277" s="102">
        <f t="shared" si="33"/>
        <v>0</v>
      </c>
      <c r="AI277" s="6"/>
    </row>
    <row r="278" spans="8:35" ht="15" customHeight="1">
      <c r="H278" s="95">
        <v>223</v>
      </c>
      <c r="I278" s="95">
        <f t="shared" si="10"/>
        <v>144</v>
      </c>
      <c r="J278" s="96">
        <f t="shared" si="11"/>
        <v>45514</v>
      </c>
      <c r="K278" s="97">
        <f t="shared" si="12"/>
        <v>0</v>
      </c>
      <c r="L278" s="97">
        <f t="shared" si="13"/>
        <v>0</v>
      </c>
      <c r="M278" s="97">
        <f t="shared" si="14"/>
        <v>0</v>
      </c>
      <c r="N278" s="98">
        <f t="shared" si="15"/>
        <v>1</v>
      </c>
      <c r="O278" s="97">
        <f t="shared" si="7"/>
        <v>0</v>
      </c>
      <c r="P278" s="97">
        <f t="shared" si="16"/>
        <v>5</v>
      </c>
      <c r="Q278" s="99">
        <f t="shared" si="8"/>
        <v>0</v>
      </c>
      <c r="R278" s="99">
        <f t="shared" si="17"/>
        <v>4</v>
      </c>
      <c r="S278" s="99">
        <f t="shared" si="18"/>
        <v>4</v>
      </c>
      <c r="T278" s="99">
        <f t="shared" si="19"/>
        <v>0</v>
      </c>
      <c r="U278" s="99">
        <f t="shared" si="20"/>
        <v>0</v>
      </c>
      <c r="V278" s="100">
        <f t="shared" si="21"/>
        <v>0</v>
      </c>
      <c r="W278" s="99">
        <f t="shared" si="22"/>
        <v>0</v>
      </c>
      <c r="X278" s="81">
        <f t="shared" si="23"/>
        <v>0</v>
      </c>
      <c r="Y278" s="81">
        <f t="shared" si="24"/>
        <v>0</v>
      </c>
      <c r="Z278" s="81">
        <f t="shared" si="25"/>
        <v>0</v>
      </c>
      <c r="AA278" s="81">
        <f t="shared" si="26"/>
        <v>0</v>
      </c>
      <c r="AB278" s="81">
        <f t="shared" si="27"/>
        <v>0</v>
      </c>
      <c r="AC278" s="81" t="str">
        <f t="shared" si="28"/>
        <v/>
      </c>
      <c r="AD278" s="100">
        <f t="shared" si="29"/>
        <v>0</v>
      </c>
      <c r="AE278" s="101">
        <f t="shared" si="30"/>
        <v>0</v>
      </c>
      <c r="AF278" s="102">
        <f t="shared" si="31"/>
        <v>0</v>
      </c>
      <c r="AG278" s="102">
        <f t="shared" si="32"/>
        <v>0</v>
      </c>
      <c r="AH278" s="102">
        <f t="shared" si="33"/>
        <v>0</v>
      </c>
      <c r="AI278" s="6"/>
    </row>
    <row r="279" spans="8:35" ht="15" customHeight="1">
      <c r="H279" s="95">
        <v>224</v>
      </c>
      <c r="I279" s="95">
        <f t="shared" si="10"/>
        <v>143</v>
      </c>
      <c r="J279" s="96">
        <f t="shared" si="11"/>
        <v>45515</v>
      </c>
      <c r="K279" s="97">
        <f t="shared" si="12"/>
        <v>0</v>
      </c>
      <c r="L279" s="97">
        <f t="shared" si="13"/>
        <v>0</v>
      </c>
      <c r="M279" s="97">
        <f t="shared" si="14"/>
        <v>0</v>
      </c>
      <c r="N279" s="98">
        <f t="shared" si="15"/>
        <v>1</v>
      </c>
      <c r="O279" s="97">
        <f t="shared" si="7"/>
        <v>0</v>
      </c>
      <c r="P279" s="97">
        <f t="shared" si="16"/>
        <v>5</v>
      </c>
      <c r="Q279" s="99">
        <f t="shared" si="8"/>
        <v>0</v>
      </c>
      <c r="R279" s="99">
        <f t="shared" si="17"/>
        <v>4</v>
      </c>
      <c r="S279" s="99">
        <f t="shared" si="18"/>
        <v>4</v>
      </c>
      <c r="T279" s="99">
        <f t="shared" si="19"/>
        <v>0</v>
      </c>
      <c r="U279" s="99">
        <f t="shared" si="20"/>
        <v>0</v>
      </c>
      <c r="V279" s="100">
        <f t="shared" si="21"/>
        <v>0</v>
      </c>
      <c r="W279" s="99">
        <f t="shared" si="22"/>
        <v>0</v>
      </c>
      <c r="X279" s="81">
        <f t="shared" si="23"/>
        <v>0</v>
      </c>
      <c r="Y279" s="81">
        <f t="shared" si="24"/>
        <v>0</v>
      </c>
      <c r="Z279" s="81">
        <f t="shared" si="25"/>
        <v>0</v>
      </c>
      <c r="AA279" s="81">
        <f t="shared" si="26"/>
        <v>0</v>
      </c>
      <c r="AB279" s="81">
        <f t="shared" si="27"/>
        <v>0</v>
      </c>
      <c r="AC279" s="81" t="str">
        <f t="shared" si="28"/>
        <v/>
      </c>
      <c r="AD279" s="100">
        <f t="shared" si="29"/>
        <v>0</v>
      </c>
      <c r="AE279" s="101">
        <f t="shared" si="30"/>
        <v>0</v>
      </c>
      <c r="AF279" s="102">
        <f t="shared" si="31"/>
        <v>0</v>
      </c>
      <c r="AG279" s="102">
        <f t="shared" si="32"/>
        <v>0</v>
      </c>
      <c r="AH279" s="102">
        <f t="shared" si="33"/>
        <v>0</v>
      </c>
      <c r="AI279" s="6"/>
    </row>
    <row r="280" spans="8:35" ht="15" customHeight="1">
      <c r="H280" s="95">
        <v>225</v>
      </c>
      <c r="I280" s="95">
        <f t="shared" si="10"/>
        <v>142</v>
      </c>
      <c r="J280" s="96">
        <f t="shared" si="11"/>
        <v>45516</v>
      </c>
      <c r="K280" s="97">
        <f t="shared" si="12"/>
        <v>0</v>
      </c>
      <c r="L280" s="97">
        <f t="shared" si="13"/>
        <v>0</v>
      </c>
      <c r="M280" s="97">
        <f t="shared" si="14"/>
        <v>0</v>
      </c>
      <c r="N280" s="98">
        <f t="shared" si="15"/>
        <v>1</v>
      </c>
      <c r="O280" s="97">
        <f t="shared" si="7"/>
        <v>0</v>
      </c>
      <c r="P280" s="97">
        <f t="shared" si="16"/>
        <v>5</v>
      </c>
      <c r="Q280" s="99">
        <f t="shared" si="8"/>
        <v>0</v>
      </c>
      <c r="R280" s="99">
        <f t="shared" si="17"/>
        <v>4</v>
      </c>
      <c r="S280" s="99">
        <f t="shared" si="18"/>
        <v>4</v>
      </c>
      <c r="T280" s="99">
        <f t="shared" si="19"/>
        <v>0</v>
      </c>
      <c r="U280" s="99">
        <f t="shared" si="20"/>
        <v>0</v>
      </c>
      <c r="V280" s="100">
        <f t="shared" si="21"/>
        <v>0</v>
      </c>
      <c r="W280" s="99">
        <f t="shared" si="22"/>
        <v>0</v>
      </c>
      <c r="X280" s="81">
        <f t="shared" si="23"/>
        <v>0</v>
      </c>
      <c r="Y280" s="81">
        <f t="shared" si="24"/>
        <v>0</v>
      </c>
      <c r="Z280" s="81">
        <f t="shared" si="25"/>
        <v>0</v>
      </c>
      <c r="AA280" s="81">
        <f t="shared" si="26"/>
        <v>0</v>
      </c>
      <c r="AB280" s="81">
        <f t="shared" si="27"/>
        <v>0</v>
      </c>
      <c r="AC280" s="81" t="str">
        <f t="shared" si="28"/>
        <v/>
      </c>
      <c r="AD280" s="100">
        <f t="shared" si="29"/>
        <v>0</v>
      </c>
      <c r="AE280" s="101">
        <f t="shared" si="30"/>
        <v>0</v>
      </c>
      <c r="AF280" s="102">
        <f t="shared" si="31"/>
        <v>0</v>
      </c>
      <c r="AG280" s="102">
        <f t="shared" si="32"/>
        <v>0</v>
      </c>
      <c r="AH280" s="102">
        <f t="shared" si="33"/>
        <v>0</v>
      </c>
      <c r="AI280" s="6"/>
    </row>
    <row r="281" spans="8:35" ht="15" customHeight="1">
      <c r="H281" s="95">
        <v>226</v>
      </c>
      <c r="I281" s="95">
        <f t="shared" si="10"/>
        <v>141</v>
      </c>
      <c r="J281" s="96">
        <f t="shared" si="11"/>
        <v>45517</v>
      </c>
      <c r="K281" s="97">
        <f t="shared" si="12"/>
        <v>0</v>
      </c>
      <c r="L281" s="97">
        <f t="shared" si="13"/>
        <v>0</v>
      </c>
      <c r="M281" s="97">
        <f t="shared" si="14"/>
        <v>0</v>
      </c>
      <c r="N281" s="98">
        <f t="shared" si="15"/>
        <v>1</v>
      </c>
      <c r="O281" s="97">
        <f t="shared" si="7"/>
        <v>0</v>
      </c>
      <c r="P281" s="97">
        <f t="shared" si="16"/>
        <v>5</v>
      </c>
      <c r="Q281" s="99">
        <f t="shared" si="8"/>
        <v>0</v>
      </c>
      <c r="R281" s="99">
        <f t="shared" si="17"/>
        <v>4</v>
      </c>
      <c r="S281" s="99">
        <f t="shared" si="18"/>
        <v>4</v>
      </c>
      <c r="T281" s="99">
        <f t="shared" si="19"/>
        <v>0</v>
      </c>
      <c r="U281" s="99">
        <f t="shared" si="20"/>
        <v>0</v>
      </c>
      <c r="V281" s="100">
        <f t="shared" si="21"/>
        <v>0</v>
      </c>
      <c r="W281" s="99">
        <f t="shared" si="22"/>
        <v>0</v>
      </c>
      <c r="X281" s="81">
        <f t="shared" si="23"/>
        <v>0</v>
      </c>
      <c r="Y281" s="81">
        <f t="shared" si="24"/>
        <v>0</v>
      </c>
      <c r="Z281" s="81">
        <f t="shared" si="25"/>
        <v>0</v>
      </c>
      <c r="AA281" s="81">
        <f t="shared" si="26"/>
        <v>0</v>
      </c>
      <c r="AB281" s="81">
        <f t="shared" si="27"/>
        <v>0</v>
      </c>
      <c r="AC281" s="81" t="str">
        <f t="shared" si="28"/>
        <v/>
      </c>
      <c r="AD281" s="100">
        <f t="shared" si="29"/>
        <v>0</v>
      </c>
      <c r="AE281" s="101">
        <f t="shared" si="30"/>
        <v>0</v>
      </c>
      <c r="AF281" s="102">
        <f t="shared" si="31"/>
        <v>0</v>
      </c>
      <c r="AG281" s="102">
        <f t="shared" si="32"/>
        <v>0</v>
      </c>
      <c r="AH281" s="102">
        <f t="shared" si="33"/>
        <v>0</v>
      </c>
      <c r="AI281" s="6"/>
    </row>
    <row r="282" spans="8:35" ht="15" customHeight="1">
      <c r="H282" s="95">
        <v>227</v>
      </c>
      <c r="I282" s="95">
        <f t="shared" si="10"/>
        <v>140</v>
      </c>
      <c r="J282" s="96">
        <f t="shared" si="11"/>
        <v>45518</v>
      </c>
      <c r="K282" s="97">
        <f t="shared" si="12"/>
        <v>0</v>
      </c>
      <c r="L282" s="97">
        <f t="shared" si="13"/>
        <v>0</v>
      </c>
      <c r="M282" s="97">
        <f t="shared" si="14"/>
        <v>0</v>
      </c>
      <c r="N282" s="98">
        <f t="shared" si="15"/>
        <v>1</v>
      </c>
      <c r="O282" s="97">
        <f t="shared" si="7"/>
        <v>0</v>
      </c>
      <c r="P282" s="97">
        <f t="shared" si="16"/>
        <v>5</v>
      </c>
      <c r="Q282" s="99">
        <f t="shared" si="8"/>
        <v>0</v>
      </c>
      <c r="R282" s="99">
        <f t="shared" si="17"/>
        <v>4</v>
      </c>
      <c r="S282" s="99">
        <f t="shared" si="18"/>
        <v>4</v>
      </c>
      <c r="T282" s="99">
        <f t="shared" si="19"/>
        <v>0</v>
      </c>
      <c r="U282" s="99">
        <f t="shared" si="20"/>
        <v>0</v>
      </c>
      <c r="V282" s="100">
        <f t="shared" si="21"/>
        <v>0</v>
      </c>
      <c r="W282" s="99">
        <f t="shared" si="22"/>
        <v>0</v>
      </c>
      <c r="X282" s="81">
        <f t="shared" si="23"/>
        <v>0</v>
      </c>
      <c r="Y282" s="81">
        <f t="shared" si="24"/>
        <v>0</v>
      </c>
      <c r="Z282" s="81">
        <f t="shared" si="25"/>
        <v>0</v>
      </c>
      <c r="AA282" s="81">
        <f t="shared" si="26"/>
        <v>0</v>
      </c>
      <c r="AB282" s="81">
        <f t="shared" si="27"/>
        <v>0</v>
      </c>
      <c r="AC282" s="81" t="str">
        <f t="shared" si="28"/>
        <v/>
      </c>
      <c r="AD282" s="100">
        <f t="shared" si="29"/>
        <v>0</v>
      </c>
      <c r="AE282" s="101">
        <f t="shared" si="30"/>
        <v>0</v>
      </c>
      <c r="AF282" s="102">
        <f t="shared" si="31"/>
        <v>0</v>
      </c>
      <c r="AG282" s="102">
        <f t="shared" si="32"/>
        <v>0</v>
      </c>
      <c r="AH282" s="102">
        <f t="shared" si="33"/>
        <v>0</v>
      </c>
      <c r="AI282" s="6"/>
    </row>
    <row r="283" spans="8:35" ht="15" customHeight="1">
      <c r="H283" s="95">
        <v>228</v>
      </c>
      <c r="I283" s="95">
        <f t="shared" si="10"/>
        <v>139</v>
      </c>
      <c r="J283" s="96">
        <f t="shared" si="11"/>
        <v>45519</v>
      </c>
      <c r="K283" s="97">
        <f t="shared" si="12"/>
        <v>0</v>
      </c>
      <c r="L283" s="97">
        <f t="shared" si="13"/>
        <v>0</v>
      </c>
      <c r="M283" s="97">
        <f t="shared" si="14"/>
        <v>0</v>
      </c>
      <c r="N283" s="98">
        <f t="shared" si="15"/>
        <v>1</v>
      </c>
      <c r="O283" s="97">
        <f t="shared" si="7"/>
        <v>0</v>
      </c>
      <c r="P283" s="97">
        <f t="shared" si="16"/>
        <v>5</v>
      </c>
      <c r="Q283" s="99">
        <f t="shared" si="8"/>
        <v>0</v>
      </c>
      <c r="R283" s="99">
        <f t="shared" si="17"/>
        <v>4</v>
      </c>
      <c r="S283" s="99">
        <f t="shared" si="18"/>
        <v>4</v>
      </c>
      <c r="T283" s="99">
        <f t="shared" si="19"/>
        <v>0</v>
      </c>
      <c r="U283" s="99">
        <f t="shared" si="20"/>
        <v>0</v>
      </c>
      <c r="V283" s="100">
        <f t="shared" si="21"/>
        <v>0</v>
      </c>
      <c r="W283" s="99">
        <f t="shared" si="22"/>
        <v>0</v>
      </c>
      <c r="X283" s="81">
        <f t="shared" si="23"/>
        <v>0</v>
      </c>
      <c r="Y283" s="81">
        <f t="shared" si="24"/>
        <v>0</v>
      </c>
      <c r="Z283" s="81">
        <f t="shared" si="25"/>
        <v>0</v>
      </c>
      <c r="AA283" s="81">
        <f t="shared" si="26"/>
        <v>0</v>
      </c>
      <c r="AB283" s="81">
        <f t="shared" si="27"/>
        <v>0</v>
      </c>
      <c r="AC283" s="81" t="str">
        <f t="shared" si="28"/>
        <v/>
      </c>
      <c r="AD283" s="100">
        <f t="shared" si="29"/>
        <v>0</v>
      </c>
      <c r="AE283" s="101">
        <f t="shared" si="30"/>
        <v>0</v>
      </c>
      <c r="AF283" s="102">
        <f t="shared" si="31"/>
        <v>0</v>
      </c>
      <c r="AG283" s="102">
        <f t="shared" si="32"/>
        <v>0</v>
      </c>
      <c r="AH283" s="102">
        <f t="shared" si="33"/>
        <v>0</v>
      </c>
      <c r="AI283" s="6"/>
    </row>
    <row r="284" spans="8:35" ht="15" customHeight="1">
      <c r="H284" s="95">
        <v>229</v>
      </c>
      <c r="I284" s="95">
        <f t="shared" si="10"/>
        <v>138</v>
      </c>
      <c r="J284" s="96">
        <f t="shared" si="11"/>
        <v>45520</v>
      </c>
      <c r="K284" s="97">
        <f t="shared" si="12"/>
        <v>0</v>
      </c>
      <c r="L284" s="97">
        <f t="shared" si="13"/>
        <v>0</v>
      </c>
      <c r="M284" s="97">
        <f t="shared" si="14"/>
        <v>0</v>
      </c>
      <c r="N284" s="98">
        <f t="shared" si="15"/>
        <v>1</v>
      </c>
      <c r="O284" s="97">
        <f t="shared" si="7"/>
        <v>0</v>
      </c>
      <c r="P284" s="97">
        <f t="shared" si="16"/>
        <v>5</v>
      </c>
      <c r="Q284" s="99">
        <f t="shared" si="8"/>
        <v>0</v>
      </c>
      <c r="R284" s="99">
        <f t="shared" si="17"/>
        <v>4</v>
      </c>
      <c r="S284" s="99">
        <f t="shared" si="18"/>
        <v>4</v>
      </c>
      <c r="T284" s="99">
        <f t="shared" si="19"/>
        <v>0</v>
      </c>
      <c r="U284" s="99">
        <f t="shared" si="20"/>
        <v>0</v>
      </c>
      <c r="V284" s="100">
        <f t="shared" si="21"/>
        <v>0</v>
      </c>
      <c r="W284" s="99">
        <f t="shared" si="22"/>
        <v>0</v>
      </c>
      <c r="X284" s="81">
        <f t="shared" si="23"/>
        <v>0</v>
      </c>
      <c r="Y284" s="81">
        <f t="shared" si="24"/>
        <v>0</v>
      </c>
      <c r="Z284" s="81">
        <f t="shared" si="25"/>
        <v>0</v>
      </c>
      <c r="AA284" s="81">
        <f t="shared" si="26"/>
        <v>0</v>
      </c>
      <c r="AB284" s="81">
        <f t="shared" si="27"/>
        <v>0</v>
      </c>
      <c r="AC284" s="81" t="str">
        <f t="shared" si="28"/>
        <v/>
      </c>
      <c r="AD284" s="100">
        <f t="shared" si="29"/>
        <v>0</v>
      </c>
      <c r="AE284" s="101">
        <f t="shared" si="30"/>
        <v>0</v>
      </c>
      <c r="AF284" s="102">
        <f t="shared" si="31"/>
        <v>0</v>
      </c>
      <c r="AG284" s="102">
        <f t="shared" si="32"/>
        <v>0</v>
      </c>
      <c r="AH284" s="102">
        <f t="shared" si="33"/>
        <v>0</v>
      </c>
      <c r="AI284" s="6"/>
    </row>
    <row r="285" spans="8:35" ht="15" customHeight="1">
      <c r="H285" s="95">
        <v>230</v>
      </c>
      <c r="I285" s="95">
        <f t="shared" si="10"/>
        <v>137</v>
      </c>
      <c r="J285" s="96">
        <f t="shared" si="11"/>
        <v>45521</v>
      </c>
      <c r="K285" s="97">
        <f t="shared" si="12"/>
        <v>0</v>
      </c>
      <c r="L285" s="97">
        <f t="shared" si="13"/>
        <v>0</v>
      </c>
      <c r="M285" s="97">
        <f t="shared" si="14"/>
        <v>0</v>
      </c>
      <c r="N285" s="98">
        <f t="shared" si="15"/>
        <v>1</v>
      </c>
      <c r="O285" s="97">
        <f t="shared" si="7"/>
        <v>0</v>
      </c>
      <c r="P285" s="97">
        <f t="shared" si="16"/>
        <v>5</v>
      </c>
      <c r="Q285" s="99">
        <f t="shared" si="8"/>
        <v>0</v>
      </c>
      <c r="R285" s="99">
        <f t="shared" si="17"/>
        <v>4</v>
      </c>
      <c r="S285" s="99">
        <f t="shared" si="18"/>
        <v>4</v>
      </c>
      <c r="T285" s="99">
        <f t="shared" si="19"/>
        <v>0</v>
      </c>
      <c r="U285" s="99">
        <f t="shared" si="20"/>
        <v>0</v>
      </c>
      <c r="V285" s="100">
        <f t="shared" si="21"/>
        <v>0</v>
      </c>
      <c r="W285" s="99">
        <f t="shared" si="22"/>
        <v>0</v>
      </c>
      <c r="X285" s="81">
        <f t="shared" si="23"/>
        <v>0</v>
      </c>
      <c r="Y285" s="81">
        <f t="shared" si="24"/>
        <v>0</v>
      </c>
      <c r="Z285" s="81">
        <f t="shared" si="25"/>
        <v>0</v>
      </c>
      <c r="AA285" s="81">
        <f t="shared" si="26"/>
        <v>0</v>
      </c>
      <c r="AB285" s="81">
        <f t="shared" si="27"/>
        <v>0</v>
      </c>
      <c r="AC285" s="81" t="str">
        <f t="shared" si="28"/>
        <v/>
      </c>
      <c r="AD285" s="100">
        <f t="shared" si="29"/>
        <v>0</v>
      </c>
      <c r="AE285" s="101">
        <f t="shared" si="30"/>
        <v>0</v>
      </c>
      <c r="AF285" s="102">
        <f t="shared" si="31"/>
        <v>0</v>
      </c>
      <c r="AG285" s="102">
        <f t="shared" si="32"/>
        <v>0</v>
      </c>
      <c r="AH285" s="102">
        <f t="shared" si="33"/>
        <v>0</v>
      </c>
      <c r="AI285" s="6"/>
    </row>
    <row r="286" spans="8:35" ht="15" customHeight="1">
      <c r="H286" s="95">
        <v>231</v>
      </c>
      <c r="I286" s="95">
        <f t="shared" si="10"/>
        <v>136</v>
      </c>
      <c r="J286" s="96">
        <f t="shared" si="11"/>
        <v>45522</v>
      </c>
      <c r="K286" s="97">
        <f t="shared" si="12"/>
        <v>0</v>
      </c>
      <c r="L286" s="97">
        <f t="shared" si="13"/>
        <v>0</v>
      </c>
      <c r="M286" s="97">
        <f t="shared" si="14"/>
        <v>0</v>
      </c>
      <c r="N286" s="98">
        <f t="shared" si="15"/>
        <v>1</v>
      </c>
      <c r="O286" s="97">
        <f t="shared" si="7"/>
        <v>0</v>
      </c>
      <c r="P286" s="97">
        <f t="shared" si="16"/>
        <v>5</v>
      </c>
      <c r="Q286" s="99">
        <f t="shared" si="8"/>
        <v>0</v>
      </c>
      <c r="R286" s="99">
        <f t="shared" si="17"/>
        <v>4</v>
      </c>
      <c r="S286" s="99">
        <f t="shared" si="18"/>
        <v>4</v>
      </c>
      <c r="T286" s="99">
        <f t="shared" si="19"/>
        <v>0</v>
      </c>
      <c r="U286" s="99">
        <f t="shared" si="20"/>
        <v>0</v>
      </c>
      <c r="V286" s="100">
        <f t="shared" si="21"/>
        <v>0</v>
      </c>
      <c r="W286" s="99">
        <f t="shared" si="22"/>
        <v>0</v>
      </c>
      <c r="X286" s="81">
        <f t="shared" si="23"/>
        <v>0</v>
      </c>
      <c r="Y286" s="81">
        <f t="shared" si="24"/>
        <v>0</v>
      </c>
      <c r="Z286" s="81">
        <f t="shared" si="25"/>
        <v>0</v>
      </c>
      <c r="AA286" s="81">
        <f t="shared" si="26"/>
        <v>0</v>
      </c>
      <c r="AB286" s="81">
        <f t="shared" si="27"/>
        <v>0</v>
      </c>
      <c r="AC286" s="81" t="str">
        <f t="shared" si="28"/>
        <v/>
      </c>
      <c r="AD286" s="100">
        <f t="shared" si="29"/>
        <v>0</v>
      </c>
      <c r="AE286" s="101">
        <f t="shared" si="30"/>
        <v>0</v>
      </c>
      <c r="AF286" s="102">
        <f t="shared" si="31"/>
        <v>0</v>
      </c>
      <c r="AG286" s="102">
        <f t="shared" si="32"/>
        <v>0</v>
      </c>
      <c r="AH286" s="102">
        <f t="shared" si="33"/>
        <v>0</v>
      </c>
      <c r="AI286" s="6"/>
    </row>
    <row r="287" spans="8:35" ht="15" customHeight="1">
      <c r="H287" s="95">
        <v>232</v>
      </c>
      <c r="I287" s="95">
        <f t="shared" si="10"/>
        <v>135</v>
      </c>
      <c r="J287" s="96">
        <f t="shared" si="11"/>
        <v>45523</v>
      </c>
      <c r="K287" s="97">
        <f t="shared" si="12"/>
        <v>43000</v>
      </c>
      <c r="L287" s="97">
        <f t="shared" si="13"/>
        <v>0</v>
      </c>
      <c r="M287" s="97">
        <f t="shared" si="14"/>
        <v>0</v>
      </c>
      <c r="N287" s="98">
        <f t="shared" si="15"/>
        <v>0</v>
      </c>
      <c r="O287" s="97">
        <f t="shared" si="7"/>
        <v>1</v>
      </c>
      <c r="P287" s="97">
        <f t="shared" si="16"/>
        <v>5</v>
      </c>
      <c r="Q287" s="99">
        <f t="shared" si="8"/>
        <v>5</v>
      </c>
      <c r="R287" s="99">
        <f t="shared" si="17"/>
        <v>4</v>
      </c>
      <c r="S287" s="99">
        <f t="shared" si="18"/>
        <v>4</v>
      </c>
      <c r="T287" s="99">
        <f t="shared" si="19"/>
        <v>4</v>
      </c>
      <c r="U287" s="99">
        <f t="shared" si="20"/>
        <v>0</v>
      </c>
      <c r="V287" s="100">
        <f t="shared" si="21"/>
        <v>43000</v>
      </c>
      <c r="W287" s="99">
        <f t="shared" si="22"/>
        <v>0</v>
      </c>
      <c r="X287" s="81">
        <f t="shared" si="23"/>
        <v>0</v>
      </c>
      <c r="Y287" s="81">
        <f t="shared" si="24"/>
        <v>0</v>
      </c>
      <c r="Z287" s="81">
        <f t="shared" si="25"/>
        <v>2294</v>
      </c>
      <c r="AA287" s="81">
        <f t="shared" si="26"/>
        <v>1</v>
      </c>
      <c r="AB287" s="81">
        <f t="shared" si="27"/>
        <v>53</v>
      </c>
      <c r="AC287" s="81">
        <f t="shared" si="28"/>
        <v>53</v>
      </c>
      <c r="AD287" s="100">
        <f t="shared" si="29"/>
        <v>42956.716981132078</v>
      </c>
      <c r="AE287" s="101">
        <f t="shared" si="30"/>
        <v>0.04</v>
      </c>
      <c r="AF287" s="102">
        <f t="shared" si="31"/>
        <v>0</v>
      </c>
      <c r="AG287" s="102">
        <f t="shared" si="32"/>
        <v>1720</v>
      </c>
      <c r="AH287" s="102">
        <f t="shared" si="33"/>
        <v>0</v>
      </c>
      <c r="AI287" s="6"/>
    </row>
    <row r="288" spans="8:35" ht="15" customHeight="1">
      <c r="H288" s="95">
        <v>233</v>
      </c>
      <c r="I288" s="95">
        <f t="shared" si="10"/>
        <v>134</v>
      </c>
      <c r="J288" s="96">
        <f t="shared" si="11"/>
        <v>45524</v>
      </c>
      <c r="K288" s="97">
        <f t="shared" si="12"/>
        <v>0</v>
      </c>
      <c r="L288" s="97">
        <f t="shared" si="13"/>
        <v>0</v>
      </c>
      <c r="M288" s="97">
        <f t="shared" si="14"/>
        <v>0</v>
      </c>
      <c r="N288" s="98">
        <f t="shared" si="15"/>
        <v>0</v>
      </c>
      <c r="O288" s="97">
        <f t="shared" si="7"/>
        <v>1</v>
      </c>
      <c r="P288" s="97">
        <f t="shared" si="16"/>
        <v>5</v>
      </c>
      <c r="Q288" s="99">
        <f t="shared" si="8"/>
        <v>5</v>
      </c>
      <c r="R288" s="99">
        <f t="shared" si="17"/>
        <v>4</v>
      </c>
      <c r="S288" s="99">
        <f t="shared" si="18"/>
        <v>4</v>
      </c>
      <c r="T288" s="99">
        <f t="shared" si="19"/>
        <v>4</v>
      </c>
      <c r="U288" s="99">
        <f t="shared" si="20"/>
        <v>0</v>
      </c>
      <c r="V288" s="100">
        <f t="shared" si="21"/>
        <v>43000</v>
      </c>
      <c r="W288" s="99">
        <f t="shared" si="22"/>
        <v>0</v>
      </c>
      <c r="X288" s="81">
        <f t="shared" si="23"/>
        <v>0</v>
      </c>
      <c r="Y288" s="81">
        <f t="shared" si="24"/>
        <v>0</v>
      </c>
      <c r="Z288" s="81">
        <f t="shared" si="25"/>
        <v>2294</v>
      </c>
      <c r="AA288" s="81">
        <f t="shared" si="26"/>
        <v>2</v>
      </c>
      <c r="AB288" s="81">
        <f t="shared" si="27"/>
        <v>53</v>
      </c>
      <c r="AC288" s="81">
        <f t="shared" si="28"/>
        <v>53</v>
      </c>
      <c r="AD288" s="100">
        <f t="shared" si="29"/>
        <v>42913.433962264149</v>
      </c>
      <c r="AE288" s="101">
        <f t="shared" si="30"/>
        <v>0</v>
      </c>
      <c r="AF288" s="102">
        <f t="shared" si="31"/>
        <v>0</v>
      </c>
      <c r="AG288" s="102">
        <f t="shared" si="32"/>
        <v>0</v>
      </c>
      <c r="AH288" s="102">
        <f t="shared" si="33"/>
        <v>0</v>
      </c>
      <c r="AI288" s="6"/>
    </row>
    <row r="289" spans="8:35" ht="15" customHeight="1">
      <c r="H289" s="95">
        <v>234</v>
      </c>
      <c r="I289" s="95">
        <f t="shared" si="10"/>
        <v>133</v>
      </c>
      <c r="J289" s="96">
        <f t="shared" si="11"/>
        <v>45525</v>
      </c>
      <c r="K289" s="97">
        <f t="shared" si="12"/>
        <v>0</v>
      </c>
      <c r="L289" s="97">
        <f t="shared" si="13"/>
        <v>0</v>
      </c>
      <c r="M289" s="97">
        <f t="shared" si="14"/>
        <v>0</v>
      </c>
      <c r="N289" s="98">
        <f t="shared" si="15"/>
        <v>0</v>
      </c>
      <c r="O289" s="97">
        <f t="shared" si="7"/>
        <v>1</v>
      </c>
      <c r="P289" s="97">
        <f t="shared" si="16"/>
        <v>5</v>
      </c>
      <c r="Q289" s="99">
        <f t="shared" si="8"/>
        <v>5</v>
      </c>
      <c r="R289" s="99">
        <f t="shared" si="17"/>
        <v>4</v>
      </c>
      <c r="S289" s="99">
        <f t="shared" si="18"/>
        <v>4</v>
      </c>
      <c r="T289" s="99">
        <f t="shared" si="19"/>
        <v>4</v>
      </c>
      <c r="U289" s="99">
        <f t="shared" si="20"/>
        <v>0</v>
      </c>
      <c r="V289" s="100">
        <f t="shared" si="21"/>
        <v>43000</v>
      </c>
      <c r="W289" s="99">
        <f t="shared" si="22"/>
        <v>0</v>
      </c>
      <c r="X289" s="81">
        <f t="shared" si="23"/>
        <v>0</v>
      </c>
      <c r="Y289" s="81">
        <f t="shared" si="24"/>
        <v>0</v>
      </c>
      <c r="Z289" s="81">
        <f t="shared" si="25"/>
        <v>2294</v>
      </c>
      <c r="AA289" s="81">
        <f t="shared" si="26"/>
        <v>3</v>
      </c>
      <c r="AB289" s="81">
        <f t="shared" si="27"/>
        <v>53</v>
      </c>
      <c r="AC289" s="81">
        <f t="shared" si="28"/>
        <v>53</v>
      </c>
      <c r="AD289" s="100">
        <f t="shared" si="29"/>
        <v>42870.150943396227</v>
      </c>
      <c r="AE289" s="101">
        <f t="shared" si="30"/>
        <v>0</v>
      </c>
      <c r="AF289" s="102">
        <f t="shared" si="31"/>
        <v>0</v>
      </c>
      <c r="AG289" s="102">
        <f t="shared" si="32"/>
        <v>0</v>
      </c>
      <c r="AH289" s="102">
        <f t="shared" si="33"/>
        <v>0</v>
      </c>
      <c r="AI289" s="6"/>
    </row>
    <row r="290" spans="8:35" ht="15" customHeight="1">
      <c r="H290" s="95">
        <v>235</v>
      </c>
      <c r="I290" s="95">
        <f t="shared" si="10"/>
        <v>132</v>
      </c>
      <c r="J290" s="96">
        <f t="shared" si="11"/>
        <v>45526</v>
      </c>
      <c r="K290" s="97">
        <f t="shared" si="12"/>
        <v>0</v>
      </c>
      <c r="L290" s="97">
        <f t="shared" si="13"/>
        <v>0</v>
      </c>
      <c r="M290" s="97">
        <f t="shared" si="14"/>
        <v>0</v>
      </c>
      <c r="N290" s="98">
        <f t="shared" si="15"/>
        <v>0</v>
      </c>
      <c r="O290" s="97">
        <f t="shared" si="7"/>
        <v>1</v>
      </c>
      <c r="P290" s="97">
        <f t="shared" si="16"/>
        <v>5</v>
      </c>
      <c r="Q290" s="99">
        <f t="shared" si="8"/>
        <v>5</v>
      </c>
      <c r="R290" s="99">
        <f t="shared" si="17"/>
        <v>4</v>
      </c>
      <c r="S290" s="99">
        <f t="shared" si="18"/>
        <v>4</v>
      </c>
      <c r="T290" s="99">
        <f t="shared" si="19"/>
        <v>4</v>
      </c>
      <c r="U290" s="99">
        <f t="shared" si="20"/>
        <v>0</v>
      </c>
      <c r="V290" s="100">
        <f t="shared" si="21"/>
        <v>43000</v>
      </c>
      <c r="W290" s="99">
        <f t="shared" si="22"/>
        <v>0</v>
      </c>
      <c r="X290" s="81">
        <f t="shared" si="23"/>
        <v>0</v>
      </c>
      <c r="Y290" s="81">
        <f t="shared" si="24"/>
        <v>0</v>
      </c>
      <c r="Z290" s="81">
        <f t="shared" si="25"/>
        <v>2294</v>
      </c>
      <c r="AA290" s="81">
        <f t="shared" si="26"/>
        <v>4</v>
      </c>
      <c r="AB290" s="81">
        <f t="shared" si="27"/>
        <v>53</v>
      </c>
      <c r="AC290" s="81">
        <f t="shared" si="28"/>
        <v>53</v>
      </c>
      <c r="AD290" s="100">
        <f t="shared" si="29"/>
        <v>42826.867924528298</v>
      </c>
      <c r="AE290" s="101">
        <f t="shared" si="30"/>
        <v>0</v>
      </c>
      <c r="AF290" s="102">
        <f t="shared" si="31"/>
        <v>0</v>
      </c>
      <c r="AG290" s="102">
        <f t="shared" si="32"/>
        <v>0</v>
      </c>
      <c r="AH290" s="102">
        <f t="shared" si="33"/>
        <v>0</v>
      </c>
      <c r="AI290" s="6"/>
    </row>
    <row r="291" spans="8:35" ht="15" customHeight="1">
      <c r="H291" s="95">
        <v>236</v>
      </c>
      <c r="I291" s="95">
        <f t="shared" si="10"/>
        <v>131</v>
      </c>
      <c r="J291" s="96">
        <f t="shared" si="11"/>
        <v>45527</v>
      </c>
      <c r="K291" s="97">
        <f t="shared" si="12"/>
        <v>0</v>
      </c>
      <c r="L291" s="97">
        <f t="shared" si="13"/>
        <v>0</v>
      </c>
      <c r="M291" s="97">
        <f t="shared" si="14"/>
        <v>0</v>
      </c>
      <c r="N291" s="98">
        <f t="shared" si="15"/>
        <v>0</v>
      </c>
      <c r="O291" s="97">
        <f t="shared" si="7"/>
        <v>1</v>
      </c>
      <c r="P291" s="97">
        <f t="shared" si="16"/>
        <v>5</v>
      </c>
      <c r="Q291" s="99">
        <f t="shared" si="8"/>
        <v>5</v>
      </c>
      <c r="R291" s="99">
        <f t="shared" si="17"/>
        <v>4</v>
      </c>
      <c r="S291" s="99">
        <f t="shared" si="18"/>
        <v>4</v>
      </c>
      <c r="T291" s="99">
        <f t="shared" si="19"/>
        <v>4</v>
      </c>
      <c r="U291" s="99">
        <f t="shared" si="20"/>
        <v>0</v>
      </c>
      <c r="V291" s="100">
        <f t="shared" si="21"/>
        <v>43000</v>
      </c>
      <c r="W291" s="99">
        <f t="shared" si="22"/>
        <v>0</v>
      </c>
      <c r="X291" s="81">
        <f t="shared" si="23"/>
        <v>0</v>
      </c>
      <c r="Y291" s="81">
        <f t="shared" si="24"/>
        <v>0</v>
      </c>
      <c r="Z291" s="81">
        <f t="shared" si="25"/>
        <v>2294</v>
      </c>
      <c r="AA291" s="81">
        <f t="shared" si="26"/>
        <v>5</v>
      </c>
      <c r="AB291" s="81">
        <f t="shared" si="27"/>
        <v>53</v>
      </c>
      <c r="AC291" s="81">
        <f t="shared" si="28"/>
        <v>53</v>
      </c>
      <c r="AD291" s="100">
        <f t="shared" si="29"/>
        <v>42783.584905660377</v>
      </c>
      <c r="AE291" s="101">
        <f t="shared" si="30"/>
        <v>0</v>
      </c>
      <c r="AF291" s="102">
        <f t="shared" si="31"/>
        <v>0</v>
      </c>
      <c r="AG291" s="102">
        <f t="shared" si="32"/>
        <v>0</v>
      </c>
      <c r="AH291" s="102">
        <f t="shared" si="33"/>
        <v>0</v>
      </c>
      <c r="AI291" s="6"/>
    </row>
    <row r="292" spans="8:35" ht="15" customHeight="1">
      <c r="H292" s="95">
        <v>237</v>
      </c>
      <c r="I292" s="95">
        <f t="shared" si="10"/>
        <v>130</v>
      </c>
      <c r="J292" s="96">
        <f t="shared" si="11"/>
        <v>45528</v>
      </c>
      <c r="K292" s="97">
        <f t="shared" si="12"/>
        <v>0</v>
      </c>
      <c r="L292" s="97">
        <f t="shared" si="13"/>
        <v>0</v>
      </c>
      <c r="M292" s="97">
        <f t="shared" si="14"/>
        <v>0</v>
      </c>
      <c r="N292" s="98">
        <f t="shared" si="15"/>
        <v>0</v>
      </c>
      <c r="O292" s="97">
        <f t="shared" si="7"/>
        <v>1</v>
      </c>
      <c r="P292" s="97">
        <f t="shared" si="16"/>
        <v>5</v>
      </c>
      <c r="Q292" s="99">
        <f t="shared" si="8"/>
        <v>5</v>
      </c>
      <c r="R292" s="99">
        <f t="shared" si="17"/>
        <v>4</v>
      </c>
      <c r="S292" s="99">
        <f t="shared" si="18"/>
        <v>4</v>
      </c>
      <c r="T292" s="99">
        <f t="shared" si="19"/>
        <v>4</v>
      </c>
      <c r="U292" s="99">
        <f t="shared" si="20"/>
        <v>0</v>
      </c>
      <c r="V292" s="100">
        <f t="shared" si="21"/>
        <v>43000</v>
      </c>
      <c r="W292" s="99">
        <f t="shared" si="22"/>
        <v>0</v>
      </c>
      <c r="X292" s="81">
        <f t="shared" si="23"/>
        <v>0</v>
      </c>
      <c r="Y292" s="81">
        <f t="shared" si="24"/>
        <v>0</v>
      </c>
      <c r="Z292" s="81">
        <f t="shared" si="25"/>
        <v>2294</v>
      </c>
      <c r="AA292" s="81">
        <f t="shared" si="26"/>
        <v>6</v>
      </c>
      <c r="AB292" s="81">
        <f t="shared" si="27"/>
        <v>53</v>
      </c>
      <c r="AC292" s="81">
        <f t="shared" si="28"/>
        <v>53</v>
      </c>
      <c r="AD292" s="100">
        <f t="shared" si="29"/>
        <v>42740.301886792455</v>
      </c>
      <c r="AE292" s="101">
        <f t="shared" si="30"/>
        <v>0</v>
      </c>
      <c r="AF292" s="102">
        <f t="shared" si="31"/>
        <v>0</v>
      </c>
      <c r="AG292" s="102">
        <f t="shared" si="32"/>
        <v>0</v>
      </c>
      <c r="AH292" s="102">
        <f t="shared" si="33"/>
        <v>0</v>
      </c>
      <c r="AI292" s="6"/>
    </row>
    <row r="293" spans="8:35" ht="15" customHeight="1">
      <c r="H293" s="95">
        <v>238</v>
      </c>
      <c r="I293" s="95">
        <f t="shared" si="10"/>
        <v>129</v>
      </c>
      <c r="J293" s="96">
        <f t="shared" si="11"/>
        <v>45529</v>
      </c>
      <c r="K293" s="97">
        <f t="shared" si="12"/>
        <v>0</v>
      </c>
      <c r="L293" s="97">
        <f t="shared" si="13"/>
        <v>0</v>
      </c>
      <c r="M293" s="97">
        <f t="shared" si="14"/>
        <v>0</v>
      </c>
      <c r="N293" s="98">
        <f t="shared" si="15"/>
        <v>0</v>
      </c>
      <c r="O293" s="97">
        <f t="shared" si="7"/>
        <v>1</v>
      </c>
      <c r="P293" s="97">
        <f t="shared" si="16"/>
        <v>5</v>
      </c>
      <c r="Q293" s="99">
        <f t="shared" si="8"/>
        <v>5</v>
      </c>
      <c r="R293" s="99">
        <f t="shared" si="17"/>
        <v>4</v>
      </c>
      <c r="S293" s="99">
        <f t="shared" si="18"/>
        <v>4</v>
      </c>
      <c r="T293" s="99">
        <f t="shared" si="19"/>
        <v>4</v>
      </c>
      <c r="U293" s="99">
        <f t="shared" si="20"/>
        <v>0</v>
      </c>
      <c r="V293" s="100">
        <f t="shared" si="21"/>
        <v>43000</v>
      </c>
      <c r="W293" s="99">
        <f t="shared" si="22"/>
        <v>0</v>
      </c>
      <c r="X293" s="81">
        <f t="shared" si="23"/>
        <v>0</v>
      </c>
      <c r="Y293" s="81">
        <f t="shared" si="24"/>
        <v>0</v>
      </c>
      <c r="Z293" s="81">
        <f t="shared" si="25"/>
        <v>2294</v>
      </c>
      <c r="AA293" s="81">
        <f t="shared" si="26"/>
        <v>7</v>
      </c>
      <c r="AB293" s="81">
        <f t="shared" si="27"/>
        <v>53</v>
      </c>
      <c r="AC293" s="81">
        <f t="shared" si="28"/>
        <v>53</v>
      </c>
      <c r="AD293" s="100">
        <f t="shared" si="29"/>
        <v>42697.018867924526</v>
      </c>
      <c r="AE293" s="101">
        <f t="shared" si="30"/>
        <v>0</v>
      </c>
      <c r="AF293" s="102">
        <f t="shared" si="31"/>
        <v>0</v>
      </c>
      <c r="AG293" s="102">
        <f t="shared" si="32"/>
        <v>0</v>
      </c>
      <c r="AH293" s="102">
        <f t="shared" si="33"/>
        <v>0</v>
      </c>
      <c r="AI293" s="6"/>
    </row>
    <row r="294" spans="8:35" ht="15" customHeight="1">
      <c r="H294" s="95">
        <v>239</v>
      </c>
      <c r="I294" s="95">
        <f t="shared" si="10"/>
        <v>128</v>
      </c>
      <c r="J294" s="96">
        <f t="shared" si="11"/>
        <v>45530</v>
      </c>
      <c r="K294" s="97">
        <f t="shared" si="12"/>
        <v>0</v>
      </c>
      <c r="L294" s="97">
        <f t="shared" si="13"/>
        <v>0</v>
      </c>
      <c r="M294" s="97">
        <f t="shared" si="14"/>
        <v>0</v>
      </c>
      <c r="N294" s="98">
        <f t="shared" si="15"/>
        <v>0</v>
      </c>
      <c r="O294" s="97">
        <f t="shared" si="7"/>
        <v>1</v>
      </c>
      <c r="P294" s="97">
        <f t="shared" si="16"/>
        <v>5</v>
      </c>
      <c r="Q294" s="99">
        <f t="shared" si="8"/>
        <v>5</v>
      </c>
      <c r="R294" s="99">
        <f t="shared" si="17"/>
        <v>4</v>
      </c>
      <c r="S294" s="99">
        <f t="shared" si="18"/>
        <v>4</v>
      </c>
      <c r="T294" s="99">
        <f t="shared" si="19"/>
        <v>4</v>
      </c>
      <c r="U294" s="99">
        <f t="shared" si="20"/>
        <v>0</v>
      </c>
      <c r="V294" s="100">
        <f t="shared" si="21"/>
        <v>43000</v>
      </c>
      <c r="W294" s="99">
        <f t="shared" si="22"/>
        <v>0</v>
      </c>
      <c r="X294" s="81">
        <f t="shared" si="23"/>
        <v>0</v>
      </c>
      <c r="Y294" s="81">
        <f t="shared" si="24"/>
        <v>0</v>
      </c>
      <c r="Z294" s="81">
        <f t="shared" si="25"/>
        <v>2294</v>
      </c>
      <c r="AA294" s="81">
        <f t="shared" si="26"/>
        <v>8</v>
      </c>
      <c r="AB294" s="81">
        <f t="shared" si="27"/>
        <v>53</v>
      </c>
      <c r="AC294" s="81">
        <f t="shared" si="28"/>
        <v>53</v>
      </c>
      <c r="AD294" s="100">
        <f t="shared" si="29"/>
        <v>42653.735849056604</v>
      </c>
      <c r="AE294" s="101">
        <f t="shared" si="30"/>
        <v>0</v>
      </c>
      <c r="AF294" s="102">
        <f t="shared" si="31"/>
        <v>0</v>
      </c>
      <c r="AG294" s="102">
        <f t="shared" si="32"/>
        <v>0</v>
      </c>
      <c r="AH294" s="102">
        <f t="shared" si="33"/>
        <v>0</v>
      </c>
      <c r="AI294" s="6"/>
    </row>
    <row r="295" spans="8:35" ht="15" customHeight="1">
      <c r="H295" s="95">
        <v>240</v>
      </c>
      <c r="I295" s="95">
        <f t="shared" si="10"/>
        <v>127</v>
      </c>
      <c r="J295" s="96">
        <f t="shared" si="11"/>
        <v>45531</v>
      </c>
      <c r="K295" s="97">
        <f t="shared" si="12"/>
        <v>0</v>
      </c>
      <c r="L295" s="97">
        <f t="shared" si="13"/>
        <v>0</v>
      </c>
      <c r="M295" s="97">
        <f t="shared" si="14"/>
        <v>0</v>
      </c>
      <c r="N295" s="98">
        <f t="shared" si="15"/>
        <v>0</v>
      </c>
      <c r="O295" s="97">
        <f t="shared" si="7"/>
        <v>1</v>
      </c>
      <c r="P295" s="97">
        <f t="shared" si="16"/>
        <v>5</v>
      </c>
      <c r="Q295" s="99">
        <f t="shared" si="8"/>
        <v>5</v>
      </c>
      <c r="R295" s="99">
        <f t="shared" si="17"/>
        <v>4</v>
      </c>
      <c r="S295" s="99">
        <f t="shared" si="18"/>
        <v>4</v>
      </c>
      <c r="T295" s="99">
        <f t="shared" si="19"/>
        <v>4</v>
      </c>
      <c r="U295" s="99">
        <f t="shared" si="20"/>
        <v>0</v>
      </c>
      <c r="V295" s="100">
        <f t="shared" si="21"/>
        <v>43000</v>
      </c>
      <c r="W295" s="99">
        <f t="shared" si="22"/>
        <v>0</v>
      </c>
      <c r="X295" s="81">
        <f t="shared" si="23"/>
        <v>0</v>
      </c>
      <c r="Y295" s="81">
        <f t="shared" si="24"/>
        <v>0</v>
      </c>
      <c r="Z295" s="81">
        <f t="shared" si="25"/>
        <v>2294</v>
      </c>
      <c r="AA295" s="81">
        <f t="shared" si="26"/>
        <v>9</v>
      </c>
      <c r="AB295" s="81">
        <f t="shared" si="27"/>
        <v>53</v>
      </c>
      <c r="AC295" s="81">
        <f t="shared" si="28"/>
        <v>53</v>
      </c>
      <c r="AD295" s="100">
        <f t="shared" si="29"/>
        <v>42610.452830188682</v>
      </c>
      <c r="AE295" s="101">
        <f t="shared" si="30"/>
        <v>0</v>
      </c>
      <c r="AF295" s="102">
        <f t="shared" si="31"/>
        <v>0</v>
      </c>
      <c r="AG295" s="102">
        <f t="shared" si="32"/>
        <v>0</v>
      </c>
      <c r="AH295" s="102">
        <f t="shared" si="33"/>
        <v>0</v>
      </c>
      <c r="AI295" s="6"/>
    </row>
    <row r="296" spans="8:35" ht="15" customHeight="1">
      <c r="H296" s="95">
        <v>241</v>
      </c>
      <c r="I296" s="95">
        <f t="shared" si="10"/>
        <v>126</v>
      </c>
      <c r="J296" s="96">
        <f t="shared" si="11"/>
        <v>45532</v>
      </c>
      <c r="K296" s="97">
        <f t="shared" si="12"/>
        <v>0</v>
      </c>
      <c r="L296" s="97">
        <f t="shared" si="13"/>
        <v>0</v>
      </c>
      <c r="M296" s="97">
        <f t="shared" si="14"/>
        <v>0</v>
      </c>
      <c r="N296" s="98">
        <f t="shared" si="15"/>
        <v>0</v>
      </c>
      <c r="O296" s="97">
        <f t="shared" si="7"/>
        <v>1</v>
      </c>
      <c r="P296" s="97">
        <f t="shared" si="16"/>
        <v>5</v>
      </c>
      <c r="Q296" s="99">
        <f t="shared" si="8"/>
        <v>5</v>
      </c>
      <c r="R296" s="99">
        <f t="shared" si="17"/>
        <v>4</v>
      </c>
      <c r="S296" s="99">
        <f t="shared" si="18"/>
        <v>4</v>
      </c>
      <c r="T296" s="99">
        <f t="shared" si="19"/>
        <v>4</v>
      </c>
      <c r="U296" s="99">
        <f t="shared" si="20"/>
        <v>0</v>
      </c>
      <c r="V296" s="100">
        <f t="shared" si="21"/>
        <v>43000</v>
      </c>
      <c r="W296" s="99">
        <f t="shared" si="22"/>
        <v>0</v>
      </c>
      <c r="X296" s="81">
        <f t="shared" si="23"/>
        <v>0</v>
      </c>
      <c r="Y296" s="81">
        <f t="shared" si="24"/>
        <v>0</v>
      </c>
      <c r="Z296" s="81">
        <f t="shared" si="25"/>
        <v>2294</v>
      </c>
      <c r="AA296" s="81">
        <f t="shared" si="26"/>
        <v>10</v>
      </c>
      <c r="AB296" s="81">
        <f t="shared" si="27"/>
        <v>53</v>
      </c>
      <c r="AC296" s="81">
        <f t="shared" si="28"/>
        <v>53</v>
      </c>
      <c r="AD296" s="100">
        <f t="shared" si="29"/>
        <v>42567.169811320753</v>
      </c>
      <c r="AE296" s="101">
        <f t="shared" si="30"/>
        <v>0</v>
      </c>
      <c r="AF296" s="102">
        <f t="shared" si="31"/>
        <v>0</v>
      </c>
      <c r="AG296" s="102">
        <f t="shared" si="32"/>
        <v>0</v>
      </c>
      <c r="AH296" s="102">
        <f t="shared" si="33"/>
        <v>0</v>
      </c>
      <c r="AI296" s="6"/>
    </row>
    <row r="297" spans="8:35" ht="15" customHeight="1">
      <c r="H297" s="95">
        <v>242</v>
      </c>
      <c r="I297" s="95">
        <f t="shared" si="10"/>
        <v>125</v>
      </c>
      <c r="J297" s="96">
        <f t="shared" si="11"/>
        <v>45533</v>
      </c>
      <c r="K297" s="97">
        <f t="shared" si="12"/>
        <v>0</v>
      </c>
      <c r="L297" s="97">
        <f t="shared" si="13"/>
        <v>0</v>
      </c>
      <c r="M297" s="97">
        <f t="shared" si="14"/>
        <v>0</v>
      </c>
      <c r="N297" s="98">
        <f t="shared" si="15"/>
        <v>0</v>
      </c>
      <c r="O297" s="97">
        <f t="shared" si="7"/>
        <v>1</v>
      </c>
      <c r="P297" s="97">
        <f t="shared" si="16"/>
        <v>5</v>
      </c>
      <c r="Q297" s="99">
        <f t="shared" si="8"/>
        <v>5</v>
      </c>
      <c r="R297" s="99">
        <f t="shared" si="17"/>
        <v>4</v>
      </c>
      <c r="S297" s="99">
        <f t="shared" si="18"/>
        <v>4</v>
      </c>
      <c r="T297" s="99">
        <f t="shared" si="19"/>
        <v>4</v>
      </c>
      <c r="U297" s="99">
        <f t="shared" si="20"/>
        <v>0</v>
      </c>
      <c r="V297" s="100">
        <f t="shared" si="21"/>
        <v>43000</v>
      </c>
      <c r="W297" s="99">
        <f t="shared" si="22"/>
        <v>0</v>
      </c>
      <c r="X297" s="81">
        <f t="shared" si="23"/>
        <v>0</v>
      </c>
      <c r="Y297" s="81">
        <f t="shared" si="24"/>
        <v>0</v>
      </c>
      <c r="Z297" s="81">
        <f t="shared" si="25"/>
        <v>2294</v>
      </c>
      <c r="AA297" s="81">
        <f t="shared" si="26"/>
        <v>11</v>
      </c>
      <c r="AB297" s="81">
        <f t="shared" si="27"/>
        <v>53</v>
      </c>
      <c r="AC297" s="81">
        <f t="shared" si="28"/>
        <v>53</v>
      </c>
      <c r="AD297" s="100">
        <f t="shared" si="29"/>
        <v>42523.886792452831</v>
      </c>
      <c r="AE297" s="101">
        <f t="shared" si="30"/>
        <v>0</v>
      </c>
      <c r="AF297" s="102">
        <f t="shared" si="31"/>
        <v>0</v>
      </c>
      <c r="AG297" s="102">
        <f t="shared" si="32"/>
        <v>0</v>
      </c>
      <c r="AH297" s="102">
        <f t="shared" si="33"/>
        <v>0</v>
      </c>
      <c r="AI297" s="6"/>
    </row>
    <row r="298" spans="8:35" ht="15" customHeight="1">
      <c r="H298" s="95">
        <v>243</v>
      </c>
      <c r="I298" s="95">
        <f t="shared" si="10"/>
        <v>124</v>
      </c>
      <c r="J298" s="96">
        <f t="shared" si="11"/>
        <v>45534</v>
      </c>
      <c r="K298" s="97">
        <f t="shared" si="12"/>
        <v>0</v>
      </c>
      <c r="L298" s="97">
        <f t="shared" si="13"/>
        <v>0</v>
      </c>
      <c r="M298" s="97">
        <f t="shared" si="14"/>
        <v>0</v>
      </c>
      <c r="N298" s="98">
        <f t="shared" si="15"/>
        <v>0</v>
      </c>
      <c r="O298" s="97">
        <f t="shared" si="7"/>
        <v>1</v>
      </c>
      <c r="P298" s="97">
        <f t="shared" si="16"/>
        <v>5</v>
      </c>
      <c r="Q298" s="99">
        <f t="shared" si="8"/>
        <v>5</v>
      </c>
      <c r="R298" s="99">
        <f t="shared" si="17"/>
        <v>4</v>
      </c>
      <c r="S298" s="99">
        <f t="shared" si="18"/>
        <v>4</v>
      </c>
      <c r="T298" s="99">
        <f t="shared" si="19"/>
        <v>4</v>
      </c>
      <c r="U298" s="99">
        <f t="shared" si="20"/>
        <v>0</v>
      </c>
      <c r="V298" s="100">
        <f t="shared" si="21"/>
        <v>43000</v>
      </c>
      <c r="W298" s="99">
        <f t="shared" si="22"/>
        <v>0</v>
      </c>
      <c r="X298" s="81">
        <f t="shared" si="23"/>
        <v>0</v>
      </c>
      <c r="Y298" s="81">
        <f t="shared" si="24"/>
        <v>0</v>
      </c>
      <c r="Z298" s="81">
        <f t="shared" si="25"/>
        <v>2294</v>
      </c>
      <c r="AA298" s="81">
        <f t="shared" si="26"/>
        <v>12</v>
      </c>
      <c r="AB298" s="81">
        <f t="shared" si="27"/>
        <v>53</v>
      </c>
      <c r="AC298" s="81">
        <f t="shared" si="28"/>
        <v>53</v>
      </c>
      <c r="AD298" s="100">
        <f t="shared" si="29"/>
        <v>42480.603773584902</v>
      </c>
      <c r="AE298" s="101">
        <f t="shared" si="30"/>
        <v>0</v>
      </c>
      <c r="AF298" s="102">
        <f t="shared" si="31"/>
        <v>0</v>
      </c>
      <c r="AG298" s="102">
        <f t="shared" si="32"/>
        <v>0</v>
      </c>
      <c r="AH298" s="102">
        <f t="shared" si="33"/>
        <v>0</v>
      </c>
      <c r="AI298" s="6"/>
    </row>
    <row r="299" spans="8:35" ht="15" customHeight="1">
      <c r="H299" s="95">
        <v>244</v>
      </c>
      <c r="I299" s="95">
        <f t="shared" si="10"/>
        <v>123</v>
      </c>
      <c r="J299" s="96">
        <f t="shared" si="11"/>
        <v>45535</v>
      </c>
      <c r="K299" s="97">
        <f t="shared" si="12"/>
        <v>0</v>
      </c>
      <c r="L299" s="97">
        <f t="shared" si="13"/>
        <v>0</v>
      </c>
      <c r="M299" s="97">
        <f t="shared" si="14"/>
        <v>0</v>
      </c>
      <c r="N299" s="98">
        <f t="shared" si="15"/>
        <v>0</v>
      </c>
      <c r="O299" s="97">
        <f t="shared" si="7"/>
        <v>1</v>
      </c>
      <c r="P299" s="97">
        <f t="shared" si="16"/>
        <v>5</v>
      </c>
      <c r="Q299" s="99">
        <f t="shared" si="8"/>
        <v>5</v>
      </c>
      <c r="R299" s="99">
        <f t="shared" si="17"/>
        <v>4</v>
      </c>
      <c r="S299" s="99">
        <f t="shared" si="18"/>
        <v>4</v>
      </c>
      <c r="T299" s="99">
        <f t="shared" si="19"/>
        <v>4</v>
      </c>
      <c r="U299" s="99">
        <f t="shared" si="20"/>
        <v>0</v>
      </c>
      <c r="V299" s="100">
        <f t="shared" si="21"/>
        <v>43000</v>
      </c>
      <c r="W299" s="99">
        <f t="shared" si="22"/>
        <v>0</v>
      </c>
      <c r="X299" s="81">
        <f t="shared" si="23"/>
        <v>0</v>
      </c>
      <c r="Y299" s="81">
        <f t="shared" si="24"/>
        <v>0</v>
      </c>
      <c r="Z299" s="81">
        <f t="shared" si="25"/>
        <v>2294</v>
      </c>
      <c r="AA299" s="81">
        <f t="shared" si="26"/>
        <v>13</v>
      </c>
      <c r="AB299" s="81">
        <f t="shared" si="27"/>
        <v>53</v>
      </c>
      <c r="AC299" s="81">
        <f t="shared" si="28"/>
        <v>53</v>
      </c>
      <c r="AD299" s="100">
        <f t="shared" si="29"/>
        <v>42437.32075471698</v>
      </c>
      <c r="AE299" s="101">
        <f t="shared" si="30"/>
        <v>0</v>
      </c>
      <c r="AF299" s="102">
        <f t="shared" si="31"/>
        <v>0</v>
      </c>
      <c r="AG299" s="102">
        <f t="shared" si="32"/>
        <v>0</v>
      </c>
      <c r="AH299" s="102">
        <f t="shared" si="33"/>
        <v>0</v>
      </c>
      <c r="AI299" s="6"/>
    </row>
    <row r="300" spans="8:35" ht="15" customHeight="1">
      <c r="H300" s="95">
        <v>245</v>
      </c>
      <c r="I300" s="95">
        <f t="shared" si="10"/>
        <v>122</v>
      </c>
      <c r="J300" s="96">
        <f t="shared" si="11"/>
        <v>45536</v>
      </c>
      <c r="K300" s="97">
        <f t="shared" si="12"/>
        <v>0</v>
      </c>
      <c r="L300" s="97">
        <f t="shared" si="13"/>
        <v>0</v>
      </c>
      <c r="M300" s="97">
        <f t="shared" si="14"/>
        <v>0</v>
      </c>
      <c r="N300" s="98">
        <f t="shared" si="15"/>
        <v>0</v>
      </c>
      <c r="O300" s="97">
        <f t="shared" si="7"/>
        <v>1</v>
      </c>
      <c r="P300" s="97">
        <f t="shared" si="16"/>
        <v>5</v>
      </c>
      <c r="Q300" s="99">
        <f t="shared" si="8"/>
        <v>5</v>
      </c>
      <c r="R300" s="99">
        <f t="shared" si="17"/>
        <v>4</v>
      </c>
      <c r="S300" s="99">
        <f t="shared" si="18"/>
        <v>4</v>
      </c>
      <c r="T300" s="99">
        <f t="shared" si="19"/>
        <v>4</v>
      </c>
      <c r="U300" s="99">
        <f t="shared" si="20"/>
        <v>0</v>
      </c>
      <c r="V300" s="100">
        <f t="shared" si="21"/>
        <v>43000</v>
      </c>
      <c r="W300" s="99">
        <f t="shared" si="22"/>
        <v>0</v>
      </c>
      <c r="X300" s="81">
        <f t="shared" si="23"/>
        <v>0</v>
      </c>
      <c r="Y300" s="81">
        <f t="shared" si="24"/>
        <v>0</v>
      </c>
      <c r="Z300" s="81">
        <f t="shared" si="25"/>
        <v>2294</v>
      </c>
      <c r="AA300" s="81">
        <f t="shared" si="26"/>
        <v>14</v>
      </c>
      <c r="AB300" s="81">
        <f t="shared" si="27"/>
        <v>53</v>
      </c>
      <c r="AC300" s="81">
        <f t="shared" si="28"/>
        <v>53</v>
      </c>
      <c r="AD300" s="100">
        <f t="shared" si="29"/>
        <v>42394.037735849059</v>
      </c>
      <c r="AE300" s="101">
        <f t="shared" si="30"/>
        <v>0</v>
      </c>
      <c r="AF300" s="102">
        <f t="shared" si="31"/>
        <v>0</v>
      </c>
      <c r="AG300" s="102">
        <f t="shared" si="32"/>
        <v>0</v>
      </c>
      <c r="AH300" s="102">
        <f t="shared" si="33"/>
        <v>0</v>
      </c>
      <c r="AI300" s="6"/>
    </row>
    <row r="301" spans="8:35" ht="15" customHeight="1">
      <c r="H301" s="95">
        <v>246</v>
      </c>
      <c r="I301" s="95">
        <f t="shared" si="10"/>
        <v>121</v>
      </c>
      <c r="J301" s="96">
        <f t="shared" si="11"/>
        <v>45537</v>
      </c>
      <c r="K301" s="97">
        <f t="shared" si="12"/>
        <v>0</v>
      </c>
      <c r="L301" s="97">
        <f t="shared" si="13"/>
        <v>0</v>
      </c>
      <c r="M301" s="97">
        <f t="shared" si="14"/>
        <v>0</v>
      </c>
      <c r="N301" s="98">
        <f t="shared" si="15"/>
        <v>0</v>
      </c>
      <c r="O301" s="97">
        <f t="shared" si="7"/>
        <v>1</v>
      </c>
      <c r="P301" s="97">
        <f t="shared" si="16"/>
        <v>5</v>
      </c>
      <c r="Q301" s="99">
        <f t="shared" si="8"/>
        <v>5</v>
      </c>
      <c r="R301" s="99">
        <f t="shared" si="17"/>
        <v>4</v>
      </c>
      <c r="S301" s="99">
        <f t="shared" si="18"/>
        <v>4</v>
      </c>
      <c r="T301" s="99">
        <f t="shared" si="19"/>
        <v>4</v>
      </c>
      <c r="U301" s="99">
        <f t="shared" si="20"/>
        <v>0</v>
      </c>
      <c r="V301" s="100">
        <f t="shared" si="21"/>
        <v>43000</v>
      </c>
      <c r="W301" s="99">
        <f t="shared" si="22"/>
        <v>0</v>
      </c>
      <c r="X301" s="81">
        <f t="shared" si="23"/>
        <v>0</v>
      </c>
      <c r="Y301" s="81">
        <f t="shared" si="24"/>
        <v>0</v>
      </c>
      <c r="Z301" s="81">
        <f t="shared" si="25"/>
        <v>2294</v>
      </c>
      <c r="AA301" s="81">
        <f t="shared" si="26"/>
        <v>15</v>
      </c>
      <c r="AB301" s="81">
        <f t="shared" si="27"/>
        <v>53</v>
      </c>
      <c r="AC301" s="81">
        <f t="shared" si="28"/>
        <v>53</v>
      </c>
      <c r="AD301" s="100">
        <f t="shared" si="29"/>
        <v>42350.75471698113</v>
      </c>
      <c r="AE301" s="101">
        <f t="shared" si="30"/>
        <v>0</v>
      </c>
      <c r="AF301" s="102">
        <f t="shared" si="31"/>
        <v>0</v>
      </c>
      <c r="AG301" s="102">
        <f t="shared" si="32"/>
        <v>0</v>
      </c>
      <c r="AH301" s="102">
        <f t="shared" si="33"/>
        <v>0</v>
      </c>
      <c r="AI301" s="6"/>
    </row>
    <row r="302" spans="8:35" ht="15" customHeight="1">
      <c r="H302" s="95">
        <v>247</v>
      </c>
      <c r="I302" s="95">
        <f t="shared" si="10"/>
        <v>120</v>
      </c>
      <c r="J302" s="96">
        <f t="shared" si="11"/>
        <v>45538</v>
      </c>
      <c r="K302" s="97">
        <f t="shared" si="12"/>
        <v>0</v>
      </c>
      <c r="L302" s="97">
        <f t="shared" si="13"/>
        <v>0</v>
      </c>
      <c r="M302" s="97">
        <f t="shared" si="14"/>
        <v>0</v>
      </c>
      <c r="N302" s="98">
        <f t="shared" si="15"/>
        <v>0</v>
      </c>
      <c r="O302" s="97">
        <f t="shared" si="7"/>
        <v>1</v>
      </c>
      <c r="P302" s="97">
        <f t="shared" si="16"/>
        <v>5</v>
      </c>
      <c r="Q302" s="99">
        <f t="shared" si="8"/>
        <v>5</v>
      </c>
      <c r="R302" s="99">
        <f t="shared" si="17"/>
        <v>4</v>
      </c>
      <c r="S302" s="99">
        <f t="shared" si="18"/>
        <v>4</v>
      </c>
      <c r="T302" s="99">
        <f t="shared" si="19"/>
        <v>4</v>
      </c>
      <c r="U302" s="99">
        <f t="shared" si="20"/>
        <v>0</v>
      </c>
      <c r="V302" s="100">
        <f t="shared" si="21"/>
        <v>43000</v>
      </c>
      <c r="W302" s="99">
        <f t="shared" si="22"/>
        <v>0</v>
      </c>
      <c r="X302" s="81">
        <f t="shared" si="23"/>
        <v>0</v>
      </c>
      <c r="Y302" s="81">
        <f t="shared" si="24"/>
        <v>0</v>
      </c>
      <c r="Z302" s="81">
        <f t="shared" si="25"/>
        <v>2294</v>
      </c>
      <c r="AA302" s="81">
        <f t="shared" si="26"/>
        <v>16</v>
      </c>
      <c r="AB302" s="81">
        <f t="shared" si="27"/>
        <v>53</v>
      </c>
      <c r="AC302" s="81">
        <f t="shared" si="28"/>
        <v>53</v>
      </c>
      <c r="AD302" s="100">
        <f t="shared" si="29"/>
        <v>42307.471698113208</v>
      </c>
      <c r="AE302" s="101">
        <f t="shared" si="30"/>
        <v>0</v>
      </c>
      <c r="AF302" s="102">
        <f t="shared" si="31"/>
        <v>0</v>
      </c>
      <c r="AG302" s="102">
        <f t="shared" si="32"/>
        <v>0</v>
      </c>
      <c r="AH302" s="102">
        <f t="shared" si="33"/>
        <v>0</v>
      </c>
      <c r="AI302" s="6"/>
    </row>
    <row r="303" spans="8:35" ht="15" customHeight="1">
      <c r="H303" s="95">
        <v>248</v>
      </c>
      <c r="I303" s="95">
        <f t="shared" si="10"/>
        <v>119</v>
      </c>
      <c r="J303" s="96">
        <f t="shared" si="11"/>
        <v>45539</v>
      </c>
      <c r="K303" s="97">
        <f t="shared" si="12"/>
        <v>0</v>
      </c>
      <c r="L303" s="97">
        <f t="shared" si="13"/>
        <v>0</v>
      </c>
      <c r="M303" s="97">
        <f t="shared" si="14"/>
        <v>0</v>
      </c>
      <c r="N303" s="98">
        <f t="shared" si="15"/>
        <v>0</v>
      </c>
      <c r="O303" s="97">
        <f t="shared" si="7"/>
        <v>1</v>
      </c>
      <c r="P303" s="97">
        <f t="shared" si="16"/>
        <v>5</v>
      </c>
      <c r="Q303" s="99">
        <f t="shared" si="8"/>
        <v>5</v>
      </c>
      <c r="R303" s="99">
        <f t="shared" si="17"/>
        <v>4</v>
      </c>
      <c r="S303" s="99">
        <f t="shared" si="18"/>
        <v>4</v>
      </c>
      <c r="T303" s="99">
        <f t="shared" si="19"/>
        <v>4</v>
      </c>
      <c r="U303" s="99">
        <f t="shared" si="20"/>
        <v>0</v>
      </c>
      <c r="V303" s="100">
        <f t="shared" si="21"/>
        <v>43000</v>
      </c>
      <c r="W303" s="99">
        <f t="shared" si="22"/>
        <v>0</v>
      </c>
      <c r="X303" s="81">
        <f t="shared" si="23"/>
        <v>0</v>
      </c>
      <c r="Y303" s="81">
        <f t="shared" si="24"/>
        <v>0</v>
      </c>
      <c r="Z303" s="81">
        <f t="shared" si="25"/>
        <v>2294</v>
      </c>
      <c r="AA303" s="81">
        <f t="shared" si="26"/>
        <v>17</v>
      </c>
      <c r="AB303" s="81">
        <f t="shared" si="27"/>
        <v>53</v>
      </c>
      <c r="AC303" s="81">
        <f t="shared" si="28"/>
        <v>53</v>
      </c>
      <c r="AD303" s="100">
        <f t="shared" si="29"/>
        <v>42264.188679245286</v>
      </c>
      <c r="AE303" s="101">
        <f t="shared" si="30"/>
        <v>0</v>
      </c>
      <c r="AF303" s="102">
        <f t="shared" si="31"/>
        <v>0</v>
      </c>
      <c r="AG303" s="102">
        <f t="shared" si="32"/>
        <v>0</v>
      </c>
      <c r="AH303" s="102">
        <f t="shared" si="33"/>
        <v>0</v>
      </c>
      <c r="AI303" s="6"/>
    </row>
    <row r="304" spans="8:35" ht="15" customHeight="1">
      <c r="H304" s="95">
        <v>249</v>
      </c>
      <c r="I304" s="95">
        <f t="shared" si="10"/>
        <v>118</v>
      </c>
      <c r="J304" s="96">
        <f t="shared" si="11"/>
        <v>45540</v>
      </c>
      <c r="K304" s="97">
        <f t="shared" si="12"/>
        <v>0</v>
      </c>
      <c r="L304" s="97">
        <f t="shared" si="13"/>
        <v>0</v>
      </c>
      <c r="M304" s="97">
        <f t="shared" si="14"/>
        <v>0</v>
      </c>
      <c r="N304" s="98">
        <f t="shared" si="15"/>
        <v>0</v>
      </c>
      <c r="O304" s="97">
        <f t="shared" si="7"/>
        <v>1</v>
      </c>
      <c r="P304" s="97">
        <f t="shared" si="16"/>
        <v>5</v>
      </c>
      <c r="Q304" s="99">
        <f t="shared" si="8"/>
        <v>5</v>
      </c>
      <c r="R304" s="99">
        <f t="shared" si="17"/>
        <v>4</v>
      </c>
      <c r="S304" s="99">
        <f t="shared" si="18"/>
        <v>4</v>
      </c>
      <c r="T304" s="99">
        <f t="shared" si="19"/>
        <v>4</v>
      </c>
      <c r="U304" s="99">
        <f t="shared" si="20"/>
        <v>0</v>
      </c>
      <c r="V304" s="100">
        <f t="shared" si="21"/>
        <v>43000</v>
      </c>
      <c r="W304" s="99">
        <f t="shared" si="22"/>
        <v>0</v>
      </c>
      <c r="X304" s="81">
        <f t="shared" si="23"/>
        <v>0</v>
      </c>
      <c r="Y304" s="81">
        <f t="shared" si="24"/>
        <v>0</v>
      </c>
      <c r="Z304" s="81">
        <f t="shared" si="25"/>
        <v>2294</v>
      </c>
      <c r="AA304" s="81">
        <f t="shared" si="26"/>
        <v>18</v>
      </c>
      <c r="AB304" s="81">
        <f t="shared" si="27"/>
        <v>53</v>
      </c>
      <c r="AC304" s="81">
        <f t="shared" si="28"/>
        <v>53</v>
      </c>
      <c r="AD304" s="100">
        <f t="shared" si="29"/>
        <v>42220.905660377357</v>
      </c>
      <c r="AE304" s="101">
        <f t="shared" si="30"/>
        <v>0</v>
      </c>
      <c r="AF304" s="102">
        <f t="shared" si="31"/>
        <v>0</v>
      </c>
      <c r="AG304" s="102">
        <f t="shared" si="32"/>
        <v>0</v>
      </c>
      <c r="AH304" s="102">
        <f t="shared" si="33"/>
        <v>0</v>
      </c>
      <c r="AI304" s="6"/>
    </row>
    <row r="305" spans="8:35" ht="15" customHeight="1">
      <c r="H305" s="95">
        <v>250</v>
      </c>
      <c r="I305" s="95">
        <f t="shared" si="10"/>
        <v>117</v>
      </c>
      <c r="J305" s="96">
        <f t="shared" si="11"/>
        <v>45541</v>
      </c>
      <c r="K305" s="97">
        <f t="shared" si="12"/>
        <v>0</v>
      </c>
      <c r="L305" s="97">
        <f t="shared" si="13"/>
        <v>0</v>
      </c>
      <c r="M305" s="97">
        <f t="shared" si="14"/>
        <v>0</v>
      </c>
      <c r="N305" s="98">
        <f t="shared" si="15"/>
        <v>0</v>
      </c>
      <c r="O305" s="97">
        <f t="shared" si="7"/>
        <v>1</v>
      </c>
      <c r="P305" s="97">
        <f t="shared" si="16"/>
        <v>5</v>
      </c>
      <c r="Q305" s="99">
        <f t="shared" si="8"/>
        <v>5</v>
      </c>
      <c r="R305" s="99">
        <f t="shared" si="17"/>
        <v>4</v>
      </c>
      <c r="S305" s="99">
        <f t="shared" si="18"/>
        <v>4</v>
      </c>
      <c r="T305" s="99">
        <f t="shared" si="19"/>
        <v>4</v>
      </c>
      <c r="U305" s="99">
        <f t="shared" si="20"/>
        <v>0</v>
      </c>
      <c r="V305" s="100">
        <f t="shared" si="21"/>
        <v>43000</v>
      </c>
      <c r="W305" s="99">
        <f t="shared" si="22"/>
        <v>0</v>
      </c>
      <c r="X305" s="81">
        <f t="shared" si="23"/>
        <v>0</v>
      </c>
      <c r="Y305" s="81">
        <f t="shared" si="24"/>
        <v>0</v>
      </c>
      <c r="Z305" s="81">
        <f t="shared" si="25"/>
        <v>2294</v>
      </c>
      <c r="AA305" s="81">
        <f t="shared" si="26"/>
        <v>19</v>
      </c>
      <c r="AB305" s="81">
        <f t="shared" si="27"/>
        <v>53</v>
      </c>
      <c r="AC305" s="81">
        <f t="shared" si="28"/>
        <v>53</v>
      </c>
      <c r="AD305" s="100">
        <f t="shared" si="29"/>
        <v>42177.622641509435</v>
      </c>
      <c r="AE305" s="101">
        <f t="shared" si="30"/>
        <v>0</v>
      </c>
      <c r="AF305" s="102">
        <f t="shared" si="31"/>
        <v>0</v>
      </c>
      <c r="AG305" s="102">
        <f t="shared" si="32"/>
        <v>0</v>
      </c>
      <c r="AH305" s="102">
        <f t="shared" si="33"/>
        <v>0</v>
      </c>
      <c r="AI305" s="6"/>
    </row>
    <row r="306" spans="8:35" ht="15" customHeight="1">
      <c r="H306" s="95">
        <v>251</v>
      </c>
      <c r="I306" s="95">
        <f t="shared" si="10"/>
        <v>116</v>
      </c>
      <c r="J306" s="96">
        <f t="shared" si="11"/>
        <v>45542</v>
      </c>
      <c r="K306" s="97">
        <f t="shared" si="12"/>
        <v>0</v>
      </c>
      <c r="L306" s="97">
        <f t="shared" si="13"/>
        <v>0</v>
      </c>
      <c r="M306" s="97">
        <f t="shared" si="14"/>
        <v>0</v>
      </c>
      <c r="N306" s="98">
        <f t="shared" si="15"/>
        <v>0</v>
      </c>
      <c r="O306" s="97">
        <f t="shared" si="7"/>
        <v>1</v>
      </c>
      <c r="P306" s="97">
        <f t="shared" si="16"/>
        <v>5</v>
      </c>
      <c r="Q306" s="99">
        <f t="shared" si="8"/>
        <v>5</v>
      </c>
      <c r="R306" s="99">
        <f t="shared" si="17"/>
        <v>4</v>
      </c>
      <c r="S306" s="99">
        <f t="shared" si="18"/>
        <v>4</v>
      </c>
      <c r="T306" s="99">
        <f t="shared" si="19"/>
        <v>4</v>
      </c>
      <c r="U306" s="99">
        <f t="shared" si="20"/>
        <v>0</v>
      </c>
      <c r="V306" s="100">
        <f t="shared" si="21"/>
        <v>43000</v>
      </c>
      <c r="W306" s="99">
        <f t="shared" si="22"/>
        <v>0</v>
      </c>
      <c r="X306" s="81">
        <f t="shared" si="23"/>
        <v>0</v>
      </c>
      <c r="Y306" s="81">
        <f t="shared" si="24"/>
        <v>0</v>
      </c>
      <c r="Z306" s="81">
        <f t="shared" si="25"/>
        <v>2294</v>
      </c>
      <c r="AA306" s="81">
        <f t="shared" si="26"/>
        <v>20</v>
      </c>
      <c r="AB306" s="81">
        <f t="shared" si="27"/>
        <v>53</v>
      </c>
      <c r="AC306" s="81">
        <f t="shared" si="28"/>
        <v>53</v>
      </c>
      <c r="AD306" s="100">
        <f t="shared" si="29"/>
        <v>42134.339622641506</v>
      </c>
      <c r="AE306" s="101">
        <f t="shared" si="30"/>
        <v>0</v>
      </c>
      <c r="AF306" s="102">
        <f t="shared" si="31"/>
        <v>0</v>
      </c>
      <c r="AG306" s="102">
        <f t="shared" si="32"/>
        <v>0</v>
      </c>
      <c r="AH306" s="102">
        <f t="shared" si="33"/>
        <v>0</v>
      </c>
      <c r="AI306" s="6"/>
    </row>
    <row r="307" spans="8:35" ht="15" customHeight="1">
      <c r="H307" s="95">
        <v>252</v>
      </c>
      <c r="I307" s="95">
        <f t="shared" si="10"/>
        <v>115</v>
      </c>
      <c r="J307" s="96">
        <f t="shared" si="11"/>
        <v>45543</v>
      </c>
      <c r="K307" s="97">
        <f t="shared" si="12"/>
        <v>0</v>
      </c>
      <c r="L307" s="97">
        <f t="shared" si="13"/>
        <v>0</v>
      </c>
      <c r="M307" s="97">
        <f t="shared" si="14"/>
        <v>0</v>
      </c>
      <c r="N307" s="98">
        <f t="shared" si="15"/>
        <v>0</v>
      </c>
      <c r="O307" s="97">
        <f t="shared" si="7"/>
        <v>1</v>
      </c>
      <c r="P307" s="97">
        <f t="shared" si="16"/>
        <v>5</v>
      </c>
      <c r="Q307" s="99">
        <f t="shared" si="8"/>
        <v>5</v>
      </c>
      <c r="R307" s="99">
        <f t="shared" si="17"/>
        <v>4</v>
      </c>
      <c r="S307" s="99">
        <f t="shared" si="18"/>
        <v>4</v>
      </c>
      <c r="T307" s="99">
        <f t="shared" si="19"/>
        <v>4</v>
      </c>
      <c r="U307" s="99">
        <f t="shared" si="20"/>
        <v>0</v>
      </c>
      <c r="V307" s="100">
        <f t="shared" si="21"/>
        <v>43000</v>
      </c>
      <c r="W307" s="99">
        <f t="shared" si="22"/>
        <v>0</v>
      </c>
      <c r="X307" s="81">
        <f t="shared" si="23"/>
        <v>0</v>
      </c>
      <c r="Y307" s="81">
        <f t="shared" si="24"/>
        <v>0</v>
      </c>
      <c r="Z307" s="81">
        <f t="shared" si="25"/>
        <v>2294</v>
      </c>
      <c r="AA307" s="81">
        <f t="shared" si="26"/>
        <v>21</v>
      </c>
      <c r="AB307" s="81">
        <f t="shared" si="27"/>
        <v>53</v>
      </c>
      <c r="AC307" s="81">
        <f t="shared" si="28"/>
        <v>53</v>
      </c>
      <c r="AD307" s="100">
        <f t="shared" si="29"/>
        <v>42091.056603773584</v>
      </c>
      <c r="AE307" s="101">
        <f t="shared" si="30"/>
        <v>0</v>
      </c>
      <c r="AF307" s="102">
        <f t="shared" si="31"/>
        <v>0</v>
      </c>
      <c r="AG307" s="102">
        <f t="shared" si="32"/>
        <v>0</v>
      </c>
      <c r="AH307" s="102">
        <f t="shared" si="33"/>
        <v>0</v>
      </c>
      <c r="AI307" s="6"/>
    </row>
    <row r="308" spans="8:35" ht="15" customHeight="1">
      <c r="H308" s="95">
        <v>253</v>
      </c>
      <c r="I308" s="95">
        <f t="shared" si="10"/>
        <v>114</v>
      </c>
      <c r="J308" s="96">
        <f t="shared" si="11"/>
        <v>45544</v>
      </c>
      <c r="K308" s="97">
        <f t="shared" si="12"/>
        <v>0</v>
      </c>
      <c r="L308" s="97">
        <f t="shared" si="13"/>
        <v>0</v>
      </c>
      <c r="M308" s="97">
        <f t="shared" si="14"/>
        <v>0</v>
      </c>
      <c r="N308" s="98">
        <f t="shared" si="15"/>
        <v>0</v>
      </c>
      <c r="O308" s="97">
        <f t="shared" si="7"/>
        <v>1</v>
      </c>
      <c r="P308" s="97">
        <f t="shared" si="16"/>
        <v>5</v>
      </c>
      <c r="Q308" s="99">
        <f t="shared" si="8"/>
        <v>5</v>
      </c>
      <c r="R308" s="99">
        <f t="shared" si="17"/>
        <v>4</v>
      </c>
      <c r="S308" s="99">
        <f t="shared" si="18"/>
        <v>4</v>
      </c>
      <c r="T308" s="99">
        <f t="shared" si="19"/>
        <v>4</v>
      </c>
      <c r="U308" s="99">
        <f t="shared" si="20"/>
        <v>0</v>
      </c>
      <c r="V308" s="100">
        <f t="shared" si="21"/>
        <v>43000</v>
      </c>
      <c r="W308" s="99">
        <f t="shared" si="22"/>
        <v>0</v>
      </c>
      <c r="X308" s="81">
        <f t="shared" si="23"/>
        <v>0</v>
      </c>
      <c r="Y308" s="81">
        <f t="shared" si="24"/>
        <v>0</v>
      </c>
      <c r="Z308" s="81">
        <f t="shared" si="25"/>
        <v>2294</v>
      </c>
      <c r="AA308" s="81">
        <f t="shared" si="26"/>
        <v>22</v>
      </c>
      <c r="AB308" s="81">
        <f t="shared" si="27"/>
        <v>53</v>
      </c>
      <c r="AC308" s="81">
        <f t="shared" si="28"/>
        <v>53</v>
      </c>
      <c r="AD308" s="100">
        <f t="shared" si="29"/>
        <v>42047.773584905663</v>
      </c>
      <c r="AE308" s="101">
        <f t="shared" si="30"/>
        <v>0</v>
      </c>
      <c r="AF308" s="102">
        <f t="shared" si="31"/>
        <v>0</v>
      </c>
      <c r="AG308" s="102">
        <f t="shared" si="32"/>
        <v>0</v>
      </c>
      <c r="AH308" s="102">
        <f t="shared" si="33"/>
        <v>0</v>
      </c>
      <c r="AI308" s="6"/>
    </row>
    <row r="309" spans="8:35" ht="15" customHeight="1">
      <c r="H309" s="95">
        <v>254</v>
      </c>
      <c r="I309" s="95">
        <f t="shared" si="10"/>
        <v>113</v>
      </c>
      <c r="J309" s="96">
        <f t="shared" si="11"/>
        <v>45545</v>
      </c>
      <c r="K309" s="97">
        <f t="shared" si="12"/>
        <v>0</v>
      </c>
      <c r="L309" s="97">
        <f t="shared" si="13"/>
        <v>0</v>
      </c>
      <c r="M309" s="97">
        <f t="shared" si="14"/>
        <v>0</v>
      </c>
      <c r="N309" s="98">
        <f t="shared" si="15"/>
        <v>0</v>
      </c>
      <c r="O309" s="97">
        <f t="shared" si="7"/>
        <v>1</v>
      </c>
      <c r="P309" s="97">
        <f t="shared" si="16"/>
        <v>5</v>
      </c>
      <c r="Q309" s="99">
        <f t="shared" si="8"/>
        <v>5</v>
      </c>
      <c r="R309" s="99">
        <f t="shared" si="17"/>
        <v>4</v>
      </c>
      <c r="S309" s="99">
        <f t="shared" si="18"/>
        <v>4</v>
      </c>
      <c r="T309" s="99">
        <f t="shared" si="19"/>
        <v>4</v>
      </c>
      <c r="U309" s="99">
        <f t="shared" si="20"/>
        <v>0</v>
      </c>
      <c r="V309" s="100">
        <f t="shared" si="21"/>
        <v>43000</v>
      </c>
      <c r="W309" s="99">
        <f t="shared" si="22"/>
        <v>0</v>
      </c>
      <c r="X309" s="81">
        <f t="shared" si="23"/>
        <v>0</v>
      </c>
      <c r="Y309" s="81">
        <f t="shared" si="24"/>
        <v>0</v>
      </c>
      <c r="Z309" s="81">
        <f t="shared" si="25"/>
        <v>2294</v>
      </c>
      <c r="AA309" s="81">
        <f t="shared" si="26"/>
        <v>23</v>
      </c>
      <c r="AB309" s="81">
        <f t="shared" si="27"/>
        <v>53</v>
      </c>
      <c r="AC309" s="81">
        <f t="shared" si="28"/>
        <v>53</v>
      </c>
      <c r="AD309" s="100">
        <f t="shared" si="29"/>
        <v>42004.490566037734</v>
      </c>
      <c r="AE309" s="101">
        <f t="shared" si="30"/>
        <v>0</v>
      </c>
      <c r="AF309" s="102">
        <f t="shared" si="31"/>
        <v>0</v>
      </c>
      <c r="AG309" s="102">
        <f t="shared" si="32"/>
        <v>0</v>
      </c>
      <c r="AH309" s="102">
        <f t="shared" si="33"/>
        <v>0</v>
      </c>
      <c r="AI309" s="6"/>
    </row>
    <row r="310" spans="8:35" ht="15" customHeight="1">
      <c r="H310" s="95">
        <v>255</v>
      </c>
      <c r="I310" s="95">
        <f t="shared" si="10"/>
        <v>112</v>
      </c>
      <c r="J310" s="96">
        <f t="shared" si="11"/>
        <v>45546</v>
      </c>
      <c r="K310" s="97">
        <f t="shared" si="12"/>
        <v>0</v>
      </c>
      <c r="L310" s="97">
        <f t="shared" si="13"/>
        <v>0</v>
      </c>
      <c r="M310" s="97">
        <f t="shared" si="14"/>
        <v>0</v>
      </c>
      <c r="N310" s="98">
        <f t="shared" si="15"/>
        <v>0</v>
      </c>
      <c r="O310" s="97">
        <f t="shared" si="7"/>
        <v>1</v>
      </c>
      <c r="P310" s="97">
        <f t="shared" si="16"/>
        <v>5</v>
      </c>
      <c r="Q310" s="99">
        <f t="shared" si="8"/>
        <v>5</v>
      </c>
      <c r="R310" s="99">
        <f t="shared" si="17"/>
        <v>4</v>
      </c>
      <c r="S310" s="99">
        <f t="shared" si="18"/>
        <v>4</v>
      </c>
      <c r="T310" s="99">
        <f t="shared" si="19"/>
        <v>4</v>
      </c>
      <c r="U310" s="99">
        <f t="shared" si="20"/>
        <v>0</v>
      </c>
      <c r="V310" s="100">
        <f t="shared" si="21"/>
        <v>43000</v>
      </c>
      <c r="W310" s="99">
        <f t="shared" si="22"/>
        <v>0</v>
      </c>
      <c r="X310" s="81">
        <f t="shared" si="23"/>
        <v>0</v>
      </c>
      <c r="Y310" s="81">
        <f t="shared" si="24"/>
        <v>0</v>
      </c>
      <c r="Z310" s="81">
        <f t="shared" si="25"/>
        <v>2294</v>
      </c>
      <c r="AA310" s="81">
        <f t="shared" si="26"/>
        <v>24</v>
      </c>
      <c r="AB310" s="81">
        <f t="shared" si="27"/>
        <v>53</v>
      </c>
      <c r="AC310" s="81">
        <f t="shared" si="28"/>
        <v>53</v>
      </c>
      <c r="AD310" s="100">
        <f t="shared" si="29"/>
        <v>41961.207547169812</v>
      </c>
      <c r="AE310" s="101">
        <f t="shared" si="30"/>
        <v>0</v>
      </c>
      <c r="AF310" s="102">
        <f t="shared" si="31"/>
        <v>0</v>
      </c>
      <c r="AG310" s="102">
        <f t="shared" si="32"/>
        <v>0</v>
      </c>
      <c r="AH310" s="102">
        <f t="shared" si="33"/>
        <v>0</v>
      </c>
      <c r="AI310" s="6"/>
    </row>
    <row r="311" spans="8:35" ht="15" customHeight="1">
      <c r="H311" s="95">
        <v>256</v>
      </c>
      <c r="I311" s="95">
        <f t="shared" si="10"/>
        <v>111</v>
      </c>
      <c r="J311" s="96">
        <f t="shared" si="11"/>
        <v>45547</v>
      </c>
      <c r="K311" s="97">
        <f t="shared" si="12"/>
        <v>0</v>
      </c>
      <c r="L311" s="97">
        <f t="shared" si="13"/>
        <v>0</v>
      </c>
      <c r="M311" s="97">
        <f t="shared" si="14"/>
        <v>0</v>
      </c>
      <c r="N311" s="98">
        <f t="shared" si="15"/>
        <v>0</v>
      </c>
      <c r="O311" s="97">
        <f t="shared" si="7"/>
        <v>1</v>
      </c>
      <c r="P311" s="97">
        <f t="shared" si="16"/>
        <v>5</v>
      </c>
      <c r="Q311" s="99">
        <f t="shared" si="8"/>
        <v>5</v>
      </c>
      <c r="R311" s="99">
        <f t="shared" si="17"/>
        <v>4</v>
      </c>
      <c r="S311" s="99">
        <f t="shared" si="18"/>
        <v>4</v>
      </c>
      <c r="T311" s="99">
        <f t="shared" si="19"/>
        <v>4</v>
      </c>
      <c r="U311" s="99">
        <f t="shared" si="20"/>
        <v>0</v>
      </c>
      <c r="V311" s="100">
        <f t="shared" si="21"/>
        <v>43000</v>
      </c>
      <c r="W311" s="99">
        <f t="shared" si="22"/>
        <v>0</v>
      </c>
      <c r="X311" s="81">
        <f t="shared" si="23"/>
        <v>0</v>
      </c>
      <c r="Y311" s="81">
        <f t="shared" si="24"/>
        <v>0</v>
      </c>
      <c r="Z311" s="81">
        <f t="shared" si="25"/>
        <v>2294</v>
      </c>
      <c r="AA311" s="81">
        <f t="shared" si="26"/>
        <v>25</v>
      </c>
      <c r="AB311" s="81">
        <f t="shared" si="27"/>
        <v>53</v>
      </c>
      <c r="AC311" s="81">
        <f t="shared" si="28"/>
        <v>53</v>
      </c>
      <c r="AD311" s="100">
        <f t="shared" si="29"/>
        <v>41917.92452830189</v>
      </c>
      <c r="AE311" s="101">
        <f t="shared" si="30"/>
        <v>0</v>
      </c>
      <c r="AF311" s="102">
        <f t="shared" si="31"/>
        <v>0</v>
      </c>
      <c r="AG311" s="102">
        <f t="shared" si="32"/>
        <v>0</v>
      </c>
      <c r="AH311" s="102">
        <f t="shared" si="33"/>
        <v>0</v>
      </c>
      <c r="AI311" s="6"/>
    </row>
    <row r="312" spans="8:35" ht="15" customHeight="1">
      <c r="H312" s="95">
        <v>257</v>
      </c>
      <c r="I312" s="95">
        <f t="shared" si="10"/>
        <v>110</v>
      </c>
      <c r="J312" s="96">
        <f t="shared" si="11"/>
        <v>45548</v>
      </c>
      <c r="K312" s="97">
        <f t="shared" si="12"/>
        <v>0</v>
      </c>
      <c r="L312" s="97">
        <f t="shared" si="13"/>
        <v>0</v>
      </c>
      <c r="M312" s="97">
        <f t="shared" si="14"/>
        <v>0</v>
      </c>
      <c r="N312" s="98">
        <f t="shared" si="15"/>
        <v>0</v>
      </c>
      <c r="O312" s="97">
        <f t="shared" si="7"/>
        <v>1</v>
      </c>
      <c r="P312" s="97">
        <f t="shared" si="16"/>
        <v>5</v>
      </c>
      <c r="Q312" s="99">
        <f t="shared" si="8"/>
        <v>5</v>
      </c>
      <c r="R312" s="99">
        <f t="shared" si="17"/>
        <v>4</v>
      </c>
      <c r="S312" s="99">
        <f t="shared" si="18"/>
        <v>4</v>
      </c>
      <c r="T312" s="99">
        <f t="shared" si="19"/>
        <v>4</v>
      </c>
      <c r="U312" s="99">
        <f t="shared" si="20"/>
        <v>0</v>
      </c>
      <c r="V312" s="100">
        <f t="shared" si="21"/>
        <v>43000</v>
      </c>
      <c r="W312" s="99">
        <f t="shared" si="22"/>
        <v>0</v>
      </c>
      <c r="X312" s="81">
        <f t="shared" si="23"/>
        <v>0</v>
      </c>
      <c r="Y312" s="81">
        <f t="shared" si="24"/>
        <v>0</v>
      </c>
      <c r="Z312" s="81">
        <f t="shared" si="25"/>
        <v>2294</v>
      </c>
      <c r="AA312" s="81">
        <f t="shared" si="26"/>
        <v>26</v>
      </c>
      <c r="AB312" s="81">
        <f t="shared" si="27"/>
        <v>53</v>
      </c>
      <c r="AC312" s="81">
        <f t="shared" si="28"/>
        <v>53</v>
      </c>
      <c r="AD312" s="100">
        <f t="shared" si="29"/>
        <v>41874.641509433961</v>
      </c>
      <c r="AE312" s="101">
        <f t="shared" si="30"/>
        <v>0</v>
      </c>
      <c r="AF312" s="102">
        <f t="shared" si="31"/>
        <v>0</v>
      </c>
      <c r="AG312" s="102">
        <f t="shared" si="32"/>
        <v>0</v>
      </c>
      <c r="AH312" s="102">
        <f t="shared" si="33"/>
        <v>0</v>
      </c>
      <c r="AI312" s="6"/>
    </row>
    <row r="313" spans="8:35" ht="15" customHeight="1">
      <c r="H313" s="95">
        <v>258</v>
      </c>
      <c r="I313" s="95">
        <f t="shared" si="10"/>
        <v>109</v>
      </c>
      <c r="J313" s="96">
        <f t="shared" si="11"/>
        <v>45549</v>
      </c>
      <c r="K313" s="97">
        <f t="shared" si="12"/>
        <v>0</v>
      </c>
      <c r="L313" s="97">
        <f t="shared" si="13"/>
        <v>0</v>
      </c>
      <c r="M313" s="97">
        <f t="shared" si="14"/>
        <v>0</v>
      </c>
      <c r="N313" s="98">
        <f t="shared" si="15"/>
        <v>0</v>
      </c>
      <c r="O313" s="97">
        <f t="shared" si="7"/>
        <v>1</v>
      </c>
      <c r="P313" s="97">
        <f t="shared" si="16"/>
        <v>5</v>
      </c>
      <c r="Q313" s="99">
        <f t="shared" si="8"/>
        <v>5</v>
      </c>
      <c r="R313" s="99">
        <f t="shared" si="17"/>
        <v>4</v>
      </c>
      <c r="S313" s="99">
        <f t="shared" si="18"/>
        <v>4</v>
      </c>
      <c r="T313" s="99">
        <f t="shared" si="19"/>
        <v>4</v>
      </c>
      <c r="U313" s="99">
        <f t="shared" si="20"/>
        <v>0</v>
      </c>
      <c r="V313" s="100">
        <f t="shared" si="21"/>
        <v>43000</v>
      </c>
      <c r="W313" s="99">
        <f t="shared" si="22"/>
        <v>0</v>
      </c>
      <c r="X313" s="81">
        <f t="shared" si="23"/>
        <v>0</v>
      </c>
      <c r="Y313" s="81">
        <f t="shared" si="24"/>
        <v>0</v>
      </c>
      <c r="Z313" s="81">
        <f t="shared" si="25"/>
        <v>2294</v>
      </c>
      <c r="AA313" s="81">
        <f t="shared" si="26"/>
        <v>27</v>
      </c>
      <c r="AB313" s="81">
        <f t="shared" si="27"/>
        <v>53</v>
      </c>
      <c r="AC313" s="81">
        <f t="shared" si="28"/>
        <v>53</v>
      </c>
      <c r="AD313" s="100">
        <f t="shared" si="29"/>
        <v>41831.358490566039</v>
      </c>
      <c r="AE313" s="101">
        <f t="shared" si="30"/>
        <v>0</v>
      </c>
      <c r="AF313" s="102">
        <f t="shared" si="31"/>
        <v>0</v>
      </c>
      <c r="AG313" s="102">
        <f t="shared" si="32"/>
        <v>0</v>
      </c>
      <c r="AH313" s="102">
        <f t="shared" si="33"/>
        <v>0</v>
      </c>
      <c r="AI313" s="6"/>
    </row>
    <row r="314" spans="8:35" ht="15" customHeight="1">
      <c r="H314" s="95">
        <v>259</v>
      </c>
      <c r="I314" s="95">
        <f t="shared" si="10"/>
        <v>108</v>
      </c>
      <c r="J314" s="96">
        <f t="shared" si="11"/>
        <v>45550</v>
      </c>
      <c r="K314" s="97">
        <f t="shared" si="12"/>
        <v>0</v>
      </c>
      <c r="L314" s="97">
        <f t="shared" si="13"/>
        <v>0</v>
      </c>
      <c r="M314" s="97">
        <f t="shared" si="14"/>
        <v>0</v>
      </c>
      <c r="N314" s="98">
        <f t="shared" si="15"/>
        <v>0</v>
      </c>
      <c r="O314" s="97">
        <f t="shared" si="7"/>
        <v>1</v>
      </c>
      <c r="P314" s="97">
        <f t="shared" si="16"/>
        <v>5</v>
      </c>
      <c r="Q314" s="99">
        <f t="shared" si="8"/>
        <v>5</v>
      </c>
      <c r="R314" s="99">
        <f t="shared" si="17"/>
        <v>4</v>
      </c>
      <c r="S314" s="99">
        <f t="shared" si="18"/>
        <v>4</v>
      </c>
      <c r="T314" s="99">
        <f t="shared" si="19"/>
        <v>4</v>
      </c>
      <c r="U314" s="99">
        <f t="shared" si="20"/>
        <v>0</v>
      </c>
      <c r="V314" s="100">
        <f t="shared" si="21"/>
        <v>43000</v>
      </c>
      <c r="W314" s="99">
        <f t="shared" si="22"/>
        <v>0</v>
      </c>
      <c r="X314" s="81">
        <f t="shared" si="23"/>
        <v>0</v>
      </c>
      <c r="Y314" s="81">
        <f t="shared" si="24"/>
        <v>0</v>
      </c>
      <c r="Z314" s="81">
        <f t="shared" si="25"/>
        <v>2294</v>
      </c>
      <c r="AA314" s="81">
        <f t="shared" si="26"/>
        <v>28</v>
      </c>
      <c r="AB314" s="81">
        <f t="shared" si="27"/>
        <v>53</v>
      </c>
      <c r="AC314" s="81">
        <f t="shared" si="28"/>
        <v>53</v>
      </c>
      <c r="AD314" s="100">
        <f t="shared" si="29"/>
        <v>41788.07547169811</v>
      </c>
      <c r="AE314" s="101">
        <f t="shared" si="30"/>
        <v>0</v>
      </c>
      <c r="AF314" s="102">
        <f t="shared" si="31"/>
        <v>0</v>
      </c>
      <c r="AG314" s="102">
        <f t="shared" si="32"/>
        <v>0</v>
      </c>
      <c r="AH314" s="102">
        <f t="shared" si="33"/>
        <v>0</v>
      </c>
      <c r="AI314" s="6"/>
    </row>
    <row r="315" spans="8:35" ht="15" customHeight="1">
      <c r="H315" s="95">
        <v>260</v>
      </c>
      <c r="I315" s="95">
        <f t="shared" si="10"/>
        <v>107</v>
      </c>
      <c r="J315" s="96">
        <f t="shared" si="11"/>
        <v>45551</v>
      </c>
      <c r="K315" s="97">
        <f t="shared" si="12"/>
        <v>0</v>
      </c>
      <c r="L315" s="97">
        <f t="shared" si="13"/>
        <v>0</v>
      </c>
      <c r="M315" s="97">
        <f t="shared" si="14"/>
        <v>0</v>
      </c>
      <c r="N315" s="98">
        <f t="shared" si="15"/>
        <v>0</v>
      </c>
      <c r="O315" s="97">
        <f t="shared" si="7"/>
        <v>1</v>
      </c>
      <c r="P315" s="97">
        <f t="shared" si="16"/>
        <v>5</v>
      </c>
      <c r="Q315" s="99">
        <f t="shared" si="8"/>
        <v>5</v>
      </c>
      <c r="R315" s="99">
        <f t="shared" si="17"/>
        <v>4</v>
      </c>
      <c r="S315" s="99">
        <f t="shared" si="18"/>
        <v>4</v>
      </c>
      <c r="T315" s="99">
        <f t="shared" si="19"/>
        <v>4</v>
      </c>
      <c r="U315" s="99">
        <f t="shared" si="20"/>
        <v>0</v>
      </c>
      <c r="V315" s="100">
        <f t="shared" si="21"/>
        <v>43000</v>
      </c>
      <c r="W315" s="99">
        <f t="shared" si="22"/>
        <v>0</v>
      </c>
      <c r="X315" s="81">
        <f t="shared" si="23"/>
        <v>0</v>
      </c>
      <c r="Y315" s="81">
        <f t="shared" si="24"/>
        <v>0</v>
      </c>
      <c r="Z315" s="81">
        <f t="shared" si="25"/>
        <v>2294</v>
      </c>
      <c r="AA315" s="81">
        <f t="shared" si="26"/>
        <v>29</v>
      </c>
      <c r="AB315" s="81">
        <f t="shared" si="27"/>
        <v>53</v>
      </c>
      <c r="AC315" s="81">
        <f t="shared" si="28"/>
        <v>53</v>
      </c>
      <c r="AD315" s="100">
        <f t="shared" si="29"/>
        <v>41744.792452830188</v>
      </c>
      <c r="AE315" s="101">
        <f t="shared" si="30"/>
        <v>0</v>
      </c>
      <c r="AF315" s="102">
        <f t="shared" si="31"/>
        <v>0</v>
      </c>
      <c r="AG315" s="102">
        <f t="shared" si="32"/>
        <v>0</v>
      </c>
      <c r="AH315" s="102">
        <f t="shared" si="33"/>
        <v>0</v>
      </c>
      <c r="AI315" s="6"/>
    </row>
    <row r="316" spans="8:35" ht="15" customHeight="1">
      <c r="H316" s="95">
        <v>261</v>
      </c>
      <c r="I316" s="95">
        <f t="shared" si="10"/>
        <v>106</v>
      </c>
      <c r="J316" s="96">
        <f t="shared" si="11"/>
        <v>45552</v>
      </c>
      <c r="K316" s="97">
        <f t="shared" si="12"/>
        <v>0</v>
      </c>
      <c r="L316" s="97">
        <f t="shared" si="13"/>
        <v>0</v>
      </c>
      <c r="M316" s="97">
        <f t="shared" si="14"/>
        <v>0</v>
      </c>
      <c r="N316" s="98">
        <f t="shared" si="15"/>
        <v>0</v>
      </c>
      <c r="O316" s="97">
        <f t="shared" si="7"/>
        <v>1</v>
      </c>
      <c r="P316" s="97">
        <f t="shared" si="16"/>
        <v>5</v>
      </c>
      <c r="Q316" s="99">
        <f t="shared" si="8"/>
        <v>5</v>
      </c>
      <c r="R316" s="99">
        <f t="shared" si="17"/>
        <v>4</v>
      </c>
      <c r="S316" s="99">
        <f t="shared" si="18"/>
        <v>4</v>
      </c>
      <c r="T316" s="99">
        <f t="shared" si="19"/>
        <v>4</v>
      </c>
      <c r="U316" s="99">
        <f t="shared" si="20"/>
        <v>0</v>
      </c>
      <c r="V316" s="100">
        <f t="shared" si="21"/>
        <v>43000</v>
      </c>
      <c r="W316" s="99">
        <f t="shared" si="22"/>
        <v>0</v>
      </c>
      <c r="X316" s="81">
        <f t="shared" si="23"/>
        <v>0</v>
      </c>
      <c r="Y316" s="81">
        <f t="shared" si="24"/>
        <v>0</v>
      </c>
      <c r="Z316" s="81">
        <f t="shared" si="25"/>
        <v>2294</v>
      </c>
      <c r="AA316" s="81">
        <f t="shared" si="26"/>
        <v>30</v>
      </c>
      <c r="AB316" s="81">
        <f t="shared" si="27"/>
        <v>53</v>
      </c>
      <c r="AC316" s="81">
        <f t="shared" si="28"/>
        <v>53</v>
      </c>
      <c r="AD316" s="100">
        <f t="shared" si="29"/>
        <v>41701.509433962266</v>
      </c>
      <c r="AE316" s="101">
        <f t="shared" si="30"/>
        <v>0</v>
      </c>
      <c r="AF316" s="102">
        <f t="shared" si="31"/>
        <v>0</v>
      </c>
      <c r="AG316" s="102">
        <f t="shared" si="32"/>
        <v>0</v>
      </c>
      <c r="AH316" s="102">
        <f t="shared" si="33"/>
        <v>0</v>
      </c>
      <c r="AI316" s="6"/>
    </row>
    <row r="317" spans="8:35" ht="15" customHeight="1">
      <c r="H317" s="95">
        <v>262</v>
      </c>
      <c r="I317" s="95">
        <f t="shared" si="10"/>
        <v>105</v>
      </c>
      <c r="J317" s="96">
        <f t="shared" si="11"/>
        <v>45553</v>
      </c>
      <c r="K317" s="97">
        <f t="shared" si="12"/>
        <v>0</v>
      </c>
      <c r="L317" s="97">
        <f t="shared" si="13"/>
        <v>0</v>
      </c>
      <c r="M317" s="97">
        <f t="shared" si="14"/>
        <v>0</v>
      </c>
      <c r="N317" s="98">
        <f t="shared" si="15"/>
        <v>0</v>
      </c>
      <c r="O317" s="97">
        <f t="shared" si="7"/>
        <v>1</v>
      </c>
      <c r="P317" s="97">
        <f t="shared" si="16"/>
        <v>5</v>
      </c>
      <c r="Q317" s="99">
        <f t="shared" si="8"/>
        <v>5</v>
      </c>
      <c r="R317" s="99">
        <f t="shared" si="17"/>
        <v>4</v>
      </c>
      <c r="S317" s="99">
        <f t="shared" si="18"/>
        <v>4</v>
      </c>
      <c r="T317" s="99">
        <f t="shared" si="19"/>
        <v>4</v>
      </c>
      <c r="U317" s="99">
        <f t="shared" si="20"/>
        <v>0</v>
      </c>
      <c r="V317" s="100">
        <f t="shared" si="21"/>
        <v>43000</v>
      </c>
      <c r="W317" s="99">
        <f t="shared" si="22"/>
        <v>0</v>
      </c>
      <c r="X317" s="81">
        <f t="shared" si="23"/>
        <v>0</v>
      </c>
      <c r="Y317" s="81">
        <f t="shared" si="24"/>
        <v>0</v>
      </c>
      <c r="Z317" s="81">
        <f t="shared" si="25"/>
        <v>2294</v>
      </c>
      <c r="AA317" s="81">
        <f t="shared" si="26"/>
        <v>31</v>
      </c>
      <c r="AB317" s="81">
        <f t="shared" si="27"/>
        <v>53</v>
      </c>
      <c r="AC317" s="81">
        <f t="shared" si="28"/>
        <v>53</v>
      </c>
      <c r="AD317" s="100">
        <f t="shared" si="29"/>
        <v>41658.226415094337</v>
      </c>
      <c r="AE317" s="101">
        <f t="shared" si="30"/>
        <v>0</v>
      </c>
      <c r="AF317" s="102">
        <f t="shared" si="31"/>
        <v>0</v>
      </c>
      <c r="AG317" s="102">
        <f t="shared" si="32"/>
        <v>0</v>
      </c>
      <c r="AH317" s="102">
        <f t="shared" si="33"/>
        <v>0</v>
      </c>
      <c r="AI317" s="6"/>
    </row>
    <row r="318" spans="8:35" ht="15" customHeight="1">
      <c r="H318" s="95">
        <v>263</v>
      </c>
      <c r="I318" s="95">
        <f t="shared" si="10"/>
        <v>104</v>
      </c>
      <c r="J318" s="96">
        <f t="shared" si="11"/>
        <v>45554</v>
      </c>
      <c r="K318" s="97">
        <f t="shared" si="12"/>
        <v>0</v>
      </c>
      <c r="L318" s="97">
        <f t="shared" si="13"/>
        <v>0</v>
      </c>
      <c r="M318" s="97">
        <f t="shared" si="14"/>
        <v>0</v>
      </c>
      <c r="N318" s="98">
        <f t="shared" si="15"/>
        <v>0</v>
      </c>
      <c r="O318" s="97">
        <f t="shared" si="7"/>
        <v>1</v>
      </c>
      <c r="P318" s="97">
        <f t="shared" si="16"/>
        <v>5</v>
      </c>
      <c r="Q318" s="99">
        <f t="shared" si="8"/>
        <v>5</v>
      </c>
      <c r="R318" s="99">
        <f t="shared" si="17"/>
        <v>4</v>
      </c>
      <c r="S318" s="99">
        <f t="shared" si="18"/>
        <v>4</v>
      </c>
      <c r="T318" s="99">
        <f t="shared" si="19"/>
        <v>4</v>
      </c>
      <c r="U318" s="99">
        <f t="shared" si="20"/>
        <v>0</v>
      </c>
      <c r="V318" s="100">
        <f t="shared" si="21"/>
        <v>43000</v>
      </c>
      <c r="W318" s="99">
        <f t="shared" si="22"/>
        <v>0</v>
      </c>
      <c r="X318" s="81">
        <f t="shared" si="23"/>
        <v>0</v>
      </c>
      <c r="Y318" s="81">
        <f t="shared" si="24"/>
        <v>0</v>
      </c>
      <c r="Z318" s="81">
        <f t="shared" si="25"/>
        <v>2294</v>
      </c>
      <c r="AA318" s="81">
        <f t="shared" si="26"/>
        <v>32</v>
      </c>
      <c r="AB318" s="81">
        <f t="shared" si="27"/>
        <v>53</v>
      </c>
      <c r="AC318" s="81">
        <f t="shared" si="28"/>
        <v>53</v>
      </c>
      <c r="AD318" s="100">
        <f t="shared" si="29"/>
        <v>41614.943396226416</v>
      </c>
      <c r="AE318" s="101">
        <f t="shared" si="30"/>
        <v>0</v>
      </c>
      <c r="AF318" s="102">
        <f t="shared" si="31"/>
        <v>0</v>
      </c>
      <c r="AG318" s="102">
        <f t="shared" si="32"/>
        <v>0</v>
      </c>
      <c r="AH318" s="102">
        <f t="shared" si="33"/>
        <v>0</v>
      </c>
      <c r="AI318" s="6"/>
    </row>
    <row r="319" spans="8:35" ht="15" customHeight="1">
      <c r="H319" s="95">
        <v>264</v>
      </c>
      <c r="I319" s="95">
        <f t="shared" si="10"/>
        <v>103</v>
      </c>
      <c r="J319" s="96">
        <f t="shared" si="11"/>
        <v>45555</v>
      </c>
      <c r="K319" s="97">
        <f t="shared" si="12"/>
        <v>0</v>
      </c>
      <c r="L319" s="97">
        <f t="shared" si="13"/>
        <v>0</v>
      </c>
      <c r="M319" s="97">
        <f t="shared" si="14"/>
        <v>0</v>
      </c>
      <c r="N319" s="98">
        <f t="shared" si="15"/>
        <v>0</v>
      </c>
      <c r="O319" s="97">
        <f t="shared" si="7"/>
        <v>1</v>
      </c>
      <c r="P319" s="97">
        <f t="shared" si="16"/>
        <v>5</v>
      </c>
      <c r="Q319" s="99">
        <f t="shared" si="8"/>
        <v>5</v>
      </c>
      <c r="R319" s="99">
        <f t="shared" si="17"/>
        <v>4</v>
      </c>
      <c r="S319" s="99">
        <f t="shared" si="18"/>
        <v>4</v>
      </c>
      <c r="T319" s="99">
        <f t="shared" si="19"/>
        <v>4</v>
      </c>
      <c r="U319" s="99">
        <f t="shared" si="20"/>
        <v>0</v>
      </c>
      <c r="V319" s="100">
        <f t="shared" si="21"/>
        <v>43000</v>
      </c>
      <c r="W319" s="99">
        <f t="shared" si="22"/>
        <v>0</v>
      </c>
      <c r="X319" s="81">
        <f t="shared" si="23"/>
        <v>0</v>
      </c>
      <c r="Y319" s="81">
        <f t="shared" si="24"/>
        <v>0</v>
      </c>
      <c r="Z319" s="81">
        <f t="shared" si="25"/>
        <v>2294</v>
      </c>
      <c r="AA319" s="81">
        <f t="shared" si="26"/>
        <v>33</v>
      </c>
      <c r="AB319" s="81">
        <f t="shared" si="27"/>
        <v>53</v>
      </c>
      <c r="AC319" s="81">
        <f t="shared" si="28"/>
        <v>53</v>
      </c>
      <c r="AD319" s="100">
        <f t="shared" si="29"/>
        <v>41571.660377358494</v>
      </c>
      <c r="AE319" s="101">
        <f t="shared" si="30"/>
        <v>0</v>
      </c>
      <c r="AF319" s="102">
        <f t="shared" si="31"/>
        <v>0</v>
      </c>
      <c r="AG319" s="102">
        <f t="shared" si="32"/>
        <v>0</v>
      </c>
      <c r="AH319" s="102">
        <f t="shared" si="33"/>
        <v>0</v>
      </c>
      <c r="AI319" s="6"/>
    </row>
    <row r="320" spans="8:35" ht="15" customHeight="1">
      <c r="H320" s="95">
        <v>265</v>
      </c>
      <c r="I320" s="95">
        <f t="shared" si="10"/>
        <v>102</v>
      </c>
      <c r="J320" s="96">
        <f t="shared" si="11"/>
        <v>45556</v>
      </c>
      <c r="K320" s="97">
        <f t="shared" si="12"/>
        <v>0</v>
      </c>
      <c r="L320" s="97">
        <f t="shared" si="13"/>
        <v>0</v>
      </c>
      <c r="M320" s="97">
        <f t="shared" si="14"/>
        <v>0</v>
      </c>
      <c r="N320" s="98">
        <f t="shared" si="15"/>
        <v>0</v>
      </c>
      <c r="O320" s="97">
        <f t="shared" si="7"/>
        <v>1</v>
      </c>
      <c r="P320" s="97">
        <f t="shared" si="16"/>
        <v>5</v>
      </c>
      <c r="Q320" s="99">
        <f t="shared" si="8"/>
        <v>5</v>
      </c>
      <c r="R320" s="99">
        <f t="shared" si="17"/>
        <v>4</v>
      </c>
      <c r="S320" s="99">
        <f t="shared" si="18"/>
        <v>4</v>
      </c>
      <c r="T320" s="99">
        <f t="shared" si="19"/>
        <v>4</v>
      </c>
      <c r="U320" s="99">
        <f t="shared" si="20"/>
        <v>0</v>
      </c>
      <c r="V320" s="100">
        <f t="shared" si="21"/>
        <v>43000</v>
      </c>
      <c r="W320" s="99">
        <f t="shared" si="22"/>
        <v>0</v>
      </c>
      <c r="X320" s="81">
        <f t="shared" si="23"/>
        <v>0</v>
      </c>
      <c r="Y320" s="81">
        <f t="shared" si="24"/>
        <v>0</v>
      </c>
      <c r="Z320" s="81">
        <f t="shared" si="25"/>
        <v>2294</v>
      </c>
      <c r="AA320" s="81">
        <f t="shared" si="26"/>
        <v>34</v>
      </c>
      <c r="AB320" s="81">
        <f t="shared" si="27"/>
        <v>53</v>
      </c>
      <c r="AC320" s="81">
        <f t="shared" si="28"/>
        <v>53</v>
      </c>
      <c r="AD320" s="100">
        <f t="shared" si="29"/>
        <v>41528.377358490565</v>
      </c>
      <c r="AE320" s="101">
        <f t="shared" si="30"/>
        <v>0</v>
      </c>
      <c r="AF320" s="102">
        <f t="shared" si="31"/>
        <v>0</v>
      </c>
      <c r="AG320" s="102">
        <f t="shared" si="32"/>
        <v>0</v>
      </c>
      <c r="AH320" s="102">
        <f t="shared" si="33"/>
        <v>0</v>
      </c>
      <c r="AI320" s="6"/>
    </row>
    <row r="321" spans="8:35" ht="15" customHeight="1">
      <c r="H321" s="95">
        <v>266</v>
      </c>
      <c r="I321" s="95">
        <f t="shared" si="10"/>
        <v>101</v>
      </c>
      <c r="J321" s="96">
        <f t="shared" si="11"/>
        <v>45557</v>
      </c>
      <c r="K321" s="97">
        <f t="shared" si="12"/>
        <v>0</v>
      </c>
      <c r="L321" s="97">
        <f t="shared" si="13"/>
        <v>0</v>
      </c>
      <c r="M321" s="97">
        <f t="shared" si="14"/>
        <v>0</v>
      </c>
      <c r="N321" s="98">
        <f t="shared" si="15"/>
        <v>0</v>
      </c>
      <c r="O321" s="97">
        <f t="shared" si="7"/>
        <v>1</v>
      </c>
      <c r="P321" s="97">
        <f t="shared" si="16"/>
        <v>5</v>
      </c>
      <c r="Q321" s="99">
        <f t="shared" si="8"/>
        <v>5</v>
      </c>
      <c r="R321" s="99">
        <f t="shared" si="17"/>
        <v>4</v>
      </c>
      <c r="S321" s="99">
        <f t="shared" si="18"/>
        <v>4</v>
      </c>
      <c r="T321" s="99">
        <f t="shared" si="19"/>
        <v>4</v>
      </c>
      <c r="U321" s="99">
        <f t="shared" si="20"/>
        <v>0</v>
      </c>
      <c r="V321" s="100">
        <f t="shared" si="21"/>
        <v>43000</v>
      </c>
      <c r="W321" s="99">
        <f t="shared" si="22"/>
        <v>0</v>
      </c>
      <c r="X321" s="81">
        <f t="shared" si="23"/>
        <v>0</v>
      </c>
      <c r="Y321" s="81">
        <f t="shared" si="24"/>
        <v>0</v>
      </c>
      <c r="Z321" s="81">
        <f t="shared" si="25"/>
        <v>2294</v>
      </c>
      <c r="AA321" s="81">
        <f t="shared" si="26"/>
        <v>35</v>
      </c>
      <c r="AB321" s="81">
        <f t="shared" si="27"/>
        <v>53</v>
      </c>
      <c r="AC321" s="81">
        <f t="shared" si="28"/>
        <v>53</v>
      </c>
      <c r="AD321" s="100">
        <f t="shared" si="29"/>
        <v>41485.094339622643</v>
      </c>
      <c r="AE321" s="101">
        <f t="shared" si="30"/>
        <v>0</v>
      </c>
      <c r="AF321" s="102">
        <f t="shared" si="31"/>
        <v>0</v>
      </c>
      <c r="AG321" s="102">
        <f t="shared" si="32"/>
        <v>0</v>
      </c>
      <c r="AH321" s="102">
        <f t="shared" si="33"/>
        <v>0</v>
      </c>
      <c r="AI321" s="6"/>
    </row>
    <row r="322" spans="8:35" ht="15" customHeight="1">
      <c r="H322" s="95">
        <v>267</v>
      </c>
      <c r="I322" s="95">
        <f t="shared" si="10"/>
        <v>100</v>
      </c>
      <c r="J322" s="96">
        <f t="shared" si="11"/>
        <v>45558</v>
      </c>
      <c r="K322" s="97">
        <f t="shared" si="12"/>
        <v>0</v>
      </c>
      <c r="L322" s="97">
        <f t="shared" si="13"/>
        <v>6000</v>
      </c>
      <c r="M322" s="97">
        <f t="shared" si="14"/>
        <v>0</v>
      </c>
      <c r="N322" s="98">
        <f t="shared" si="15"/>
        <v>0</v>
      </c>
      <c r="O322" s="97">
        <f t="shared" si="7"/>
        <v>1</v>
      </c>
      <c r="P322" s="97">
        <f t="shared" si="16"/>
        <v>5</v>
      </c>
      <c r="Q322" s="99">
        <f t="shared" si="8"/>
        <v>5</v>
      </c>
      <c r="R322" s="99">
        <f t="shared" si="17"/>
        <v>4</v>
      </c>
      <c r="S322" s="99">
        <f t="shared" si="18"/>
        <v>4</v>
      </c>
      <c r="T322" s="99">
        <f t="shared" si="19"/>
        <v>4</v>
      </c>
      <c r="U322" s="99">
        <f t="shared" si="20"/>
        <v>0</v>
      </c>
      <c r="V322" s="100">
        <f t="shared" si="21"/>
        <v>43000</v>
      </c>
      <c r="W322" s="99">
        <f t="shared" si="22"/>
        <v>0</v>
      </c>
      <c r="X322" s="81">
        <f t="shared" si="23"/>
        <v>6000</v>
      </c>
      <c r="Y322" s="81">
        <f t="shared" si="24"/>
        <v>0</v>
      </c>
      <c r="Z322" s="81">
        <f t="shared" si="25"/>
        <v>2294</v>
      </c>
      <c r="AA322" s="81">
        <f t="shared" si="26"/>
        <v>36</v>
      </c>
      <c r="AB322" s="81">
        <f t="shared" si="27"/>
        <v>53</v>
      </c>
      <c r="AC322" s="81">
        <f t="shared" si="28"/>
        <v>53</v>
      </c>
      <c r="AD322" s="100">
        <f t="shared" si="29"/>
        <v>35441.811320754714</v>
      </c>
      <c r="AE322" s="101">
        <f t="shared" si="30"/>
        <v>0</v>
      </c>
      <c r="AF322" s="102">
        <f t="shared" si="31"/>
        <v>1.6</v>
      </c>
      <c r="AG322" s="102">
        <f t="shared" si="32"/>
        <v>0</v>
      </c>
      <c r="AH322" s="102">
        <f t="shared" si="33"/>
        <v>9600</v>
      </c>
      <c r="AI322" s="6"/>
    </row>
    <row r="323" spans="8:35" ht="15" customHeight="1">
      <c r="H323" s="95">
        <v>268</v>
      </c>
      <c r="I323" s="95">
        <f t="shared" si="10"/>
        <v>99</v>
      </c>
      <c r="J323" s="96">
        <f t="shared" si="11"/>
        <v>45559</v>
      </c>
      <c r="K323" s="97">
        <f t="shared" si="12"/>
        <v>0</v>
      </c>
      <c r="L323" s="97">
        <f t="shared" si="13"/>
        <v>0</v>
      </c>
      <c r="M323" s="97">
        <f t="shared" si="14"/>
        <v>0</v>
      </c>
      <c r="N323" s="98">
        <f t="shared" si="15"/>
        <v>0</v>
      </c>
      <c r="O323" s="97">
        <f t="shared" si="7"/>
        <v>1</v>
      </c>
      <c r="P323" s="97">
        <f t="shared" si="16"/>
        <v>5</v>
      </c>
      <c r="Q323" s="99">
        <f t="shared" si="8"/>
        <v>5</v>
      </c>
      <c r="R323" s="99">
        <f t="shared" si="17"/>
        <v>4</v>
      </c>
      <c r="S323" s="99">
        <f t="shared" si="18"/>
        <v>4</v>
      </c>
      <c r="T323" s="99">
        <f t="shared" si="19"/>
        <v>4</v>
      </c>
      <c r="U323" s="99">
        <f t="shared" si="20"/>
        <v>0</v>
      </c>
      <c r="V323" s="100">
        <f t="shared" si="21"/>
        <v>43000</v>
      </c>
      <c r="W323" s="99">
        <f t="shared" si="22"/>
        <v>0</v>
      </c>
      <c r="X323" s="81">
        <f t="shared" si="23"/>
        <v>6000</v>
      </c>
      <c r="Y323" s="81">
        <f t="shared" si="24"/>
        <v>0</v>
      </c>
      <c r="Z323" s="81">
        <f t="shared" si="25"/>
        <v>2294</v>
      </c>
      <c r="AA323" s="81">
        <f t="shared" si="26"/>
        <v>37</v>
      </c>
      <c r="AB323" s="81">
        <f t="shared" si="27"/>
        <v>53</v>
      </c>
      <c r="AC323" s="81">
        <f t="shared" si="28"/>
        <v>53</v>
      </c>
      <c r="AD323" s="100">
        <f t="shared" si="29"/>
        <v>35398.528301886792</v>
      </c>
      <c r="AE323" s="101">
        <f t="shared" si="30"/>
        <v>0</v>
      </c>
      <c r="AF323" s="102">
        <f t="shared" si="31"/>
        <v>0</v>
      </c>
      <c r="AG323" s="102">
        <f t="shared" si="32"/>
        <v>0</v>
      </c>
      <c r="AH323" s="102">
        <f t="shared" si="33"/>
        <v>0</v>
      </c>
      <c r="AI323" s="6"/>
    </row>
    <row r="324" spans="8:35" ht="15" customHeight="1">
      <c r="H324" s="95">
        <v>269</v>
      </c>
      <c r="I324" s="95">
        <f t="shared" si="10"/>
        <v>98</v>
      </c>
      <c r="J324" s="96">
        <f t="shared" si="11"/>
        <v>45560</v>
      </c>
      <c r="K324" s="97">
        <f t="shared" si="12"/>
        <v>0</v>
      </c>
      <c r="L324" s="97">
        <f t="shared" si="13"/>
        <v>0</v>
      </c>
      <c r="M324" s="97">
        <f t="shared" si="14"/>
        <v>0</v>
      </c>
      <c r="N324" s="98">
        <f t="shared" si="15"/>
        <v>0</v>
      </c>
      <c r="O324" s="97">
        <f t="shared" si="7"/>
        <v>1</v>
      </c>
      <c r="P324" s="97">
        <f t="shared" si="16"/>
        <v>5</v>
      </c>
      <c r="Q324" s="99">
        <f t="shared" si="8"/>
        <v>5</v>
      </c>
      <c r="R324" s="99">
        <f t="shared" si="17"/>
        <v>4</v>
      </c>
      <c r="S324" s="99">
        <f t="shared" si="18"/>
        <v>4</v>
      </c>
      <c r="T324" s="99">
        <f t="shared" si="19"/>
        <v>4</v>
      </c>
      <c r="U324" s="99">
        <f t="shared" si="20"/>
        <v>0</v>
      </c>
      <c r="V324" s="100">
        <f t="shared" si="21"/>
        <v>43000</v>
      </c>
      <c r="W324" s="99">
        <f t="shared" si="22"/>
        <v>0</v>
      </c>
      <c r="X324" s="81">
        <f t="shared" si="23"/>
        <v>6000</v>
      </c>
      <c r="Y324" s="81">
        <f t="shared" si="24"/>
        <v>0</v>
      </c>
      <c r="Z324" s="81">
        <f t="shared" si="25"/>
        <v>2294</v>
      </c>
      <c r="AA324" s="81">
        <f t="shared" si="26"/>
        <v>38</v>
      </c>
      <c r="AB324" s="81">
        <f t="shared" si="27"/>
        <v>53</v>
      </c>
      <c r="AC324" s="81">
        <f t="shared" si="28"/>
        <v>53</v>
      </c>
      <c r="AD324" s="100">
        <f t="shared" si="29"/>
        <v>35355.24528301887</v>
      </c>
      <c r="AE324" s="101">
        <f t="shared" si="30"/>
        <v>0</v>
      </c>
      <c r="AF324" s="102">
        <f t="shared" si="31"/>
        <v>0</v>
      </c>
      <c r="AG324" s="102">
        <f t="shared" si="32"/>
        <v>0</v>
      </c>
      <c r="AH324" s="102">
        <f t="shared" si="33"/>
        <v>0</v>
      </c>
      <c r="AI324" s="6"/>
    </row>
    <row r="325" spans="8:35" ht="15" customHeight="1">
      <c r="H325" s="95">
        <v>270</v>
      </c>
      <c r="I325" s="95">
        <f t="shared" si="10"/>
        <v>97</v>
      </c>
      <c r="J325" s="96">
        <f t="shared" si="11"/>
        <v>45561</v>
      </c>
      <c r="K325" s="97">
        <f t="shared" si="12"/>
        <v>0</v>
      </c>
      <c r="L325" s="97">
        <f t="shared" si="13"/>
        <v>0</v>
      </c>
      <c r="M325" s="97">
        <f t="shared" si="14"/>
        <v>0</v>
      </c>
      <c r="N325" s="98">
        <f t="shared" si="15"/>
        <v>0</v>
      </c>
      <c r="O325" s="97">
        <f t="shared" si="7"/>
        <v>1</v>
      </c>
      <c r="P325" s="97">
        <f t="shared" si="16"/>
        <v>5</v>
      </c>
      <c r="Q325" s="99">
        <f t="shared" si="8"/>
        <v>5</v>
      </c>
      <c r="R325" s="99">
        <f t="shared" si="17"/>
        <v>4</v>
      </c>
      <c r="S325" s="99">
        <f t="shared" si="18"/>
        <v>4</v>
      </c>
      <c r="T325" s="99">
        <f t="shared" si="19"/>
        <v>4</v>
      </c>
      <c r="U325" s="99">
        <f t="shared" si="20"/>
        <v>0</v>
      </c>
      <c r="V325" s="100">
        <f t="shared" si="21"/>
        <v>43000</v>
      </c>
      <c r="W325" s="99">
        <f t="shared" si="22"/>
        <v>0</v>
      </c>
      <c r="X325" s="81">
        <f t="shared" si="23"/>
        <v>6000</v>
      </c>
      <c r="Y325" s="81">
        <f t="shared" si="24"/>
        <v>0</v>
      </c>
      <c r="Z325" s="81">
        <f t="shared" si="25"/>
        <v>2294</v>
      </c>
      <c r="AA325" s="81">
        <f t="shared" si="26"/>
        <v>39</v>
      </c>
      <c r="AB325" s="81">
        <f t="shared" si="27"/>
        <v>53</v>
      </c>
      <c r="AC325" s="81">
        <f t="shared" si="28"/>
        <v>53</v>
      </c>
      <c r="AD325" s="100">
        <f t="shared" si="29"/>
        <v>35311.962264150941</v>
      </c>
      <c r="AE325" s="101">
        <f t="shared" si="30"/>
        <v>0</v>
      </c>
      <c r="AF325" s="102">
        <f t="shared" si="31"/>
        <v>0</v>
      </c>
      <c r="AG325" s="102">
        <f t="shared" si="32"/>
        <v>0</v>
      </c>
      <c r="AH325" s="102">
        <f t="shared" si="33"/>
        <v>0</v>
      </c>
      <c r="AI325" s="6"/>
    </row>
    <row r="326" spans="8:35" ht="15" customHeight="1">
      <c r="H326" s="95">
        <v>271</v>
      </c>
      <c r="I326" s="95">
        <f t="shared" si="10"/>
        <v>96</v>
      </c>
      <c r="J326" s="96">
        <f t="shared" si="11"/>
        <v>45562</v>
      </c>
      <c r="K326" s="97">
        <f t="shared" si="12"/>
        <v>0</v>
      </c>
      <c r="L326" s="97">
        <f t="shared" si="13"/>
        <v>0</v>
      </c>
      <c r="M326" s="97">
        <f t="shared" si="14"/>
        <v>0</v>
      </c>
      <c r="N326" s="98">
        <f t="shared" si="15"/>
        <v>0</v>
      </c>
      <c r="O326" s="97">
        <f t="shared" si="7"/>
        <v>1</v>
      </c>
      <c r="P326" s="97">
        <f t="shared" si="16"/>
        <v>5</v>
      </c>
      <c r="Q326" s="99">
        <f t="shared" si="8"/>
        <v>5</v>
      </c>
      <c r="R326" s="99">
        <f t="shared" si="17"/>
        <v>4</v>
      </c>
      <c r="S326" s="99">
        <f t="shared" si="18"/>
        <v>4</v>
      </c>
      <c r="T326" s="99">
        <f t="shared" si="19"/>
        <v>4</v>
      </c>
      <c r="U326" s="99">
        <f t="shared" si="20"/>
        <v>0</v>
      </c>
      <c r="V326" s="100">
        <f t="shared" si="21"/>
        <v>43000</v>
      </c>
      <c r="W326" s="99">
        <f t="shared" si="22"/>
        <v>0</v>
      </c>
      <c r="X326" s="81">
        <f t="shared" si="23"/>
        <v>6000</v>
      </c>
      <c r="Y326" s="81">
        <f t="shared" si="24"/>
        <v>0</v>
      </c>
      <c r="Z326" s="81">
        <f t="shared" si="25"/>
        <v>2294</v>
      </c>
      <c r="AA326" s="81">
        <f t="shared" si="26"/>
        <v>40</v>
      </c>
      <c r="AB326" s="81">
        <f t="shared" si="27"/>
        <v>53</v>
      </c>
      <c r="AC326" s="81">
        <f t="shared" si="28"/>
        <v>53</v>
      </c>
      <c r="AD326" s="100">
        <f t="shared" si="29"/>
        <v>35268.67924528302</v>
      </c>
      <c r="AE326" s="101">
        <f t="shared" si="30"/>
        <v>0</v>
      </c>
      <c r="AF326" s="102">
        <f t="shared" si="31"/>
        <v>0</v>
      </c>
      <c r="AG326" s="102">
        <f t="shared" si="32"/>
        <v>0</v>
      </c>
      <c r="AH326" s="102">
        <f t="shared" si="33"/>
        <v>0</v>
      </c>
      <c r="AI326" s="6"/>
    </row>
    <row r="327" spans="8:35" ht="15" customHeight="1">
      <c r="H327" s="95">
        <v>272</v>
      </c>
      <c r="I327" s="95">
        <f t="shared" si="10"/>
        <v>95</v>
      </c>
      <c r="J327" s="96">
        <f t="shared" si="11"/>
        <v>45563</v>
      </c>
      <c r="K327" s="97">
        <f t="shared" si="12"/>
        <v>0</v>
      </c>
      <c r="L327" s="97">
        <f t="shared" si="13"/>
        <v>0</v>
      </c>
      <c r="M327" s="97">
        <f t="shared" si="14"/>
        <v>0</v>
      </c>
      <c r="N327" s="98">
        <f t="shared" si="15"/>
        <v>0</v>
      </c>
      <c r="O327" s="97">
        <f t="shared" si="7"/>
        <v>1</v>
      </c>
      <c r="P327" s="97">
        <f t="shared" si="16"/>
        <v>5</v>
      </c>
      <c r="Q327" s="99">
        <f t="shared" si="8"/>
        <v>5</v>
      </c>
      <c r="R327" s="99">
        <f t="shared" si="17"/>
        <v>4</v>
      </c>
      <c r="S327" s="99">
        <f t="shared" si="18"/>
        <v>4</v>
      </c>
      <c r="T327" s="99">
        <f t="shared" si="19"/>
        <v>4</v>
      </c>
      <c r="U327" s="99">
        <f t="shared" si="20"/>
        <v>0</v>
      </c>
      <c r="V327" s="100">
        <f t="shared" si="21"/>
        <v>43000</v>
      </c>
      <c r="W327" s="99">
        <f t="shared" si="22"/>
        <v>0</v>
      </c>
      <c r="X327" s="81">
        <f t="shared" si="23"/>
        <v>6000</v>
      </c>
      <c r="Y327" s="81">
        <f t="shared" si="24"/>
        <v>0</v>
      </c>
      <c r="Z327" s="81">
        <f t="shared" si="25"/>
        <v>2294</v>
      </c>
      <c r="AA327" s="81">
        <f t="shared" si="26"/>
        <v>41</v>
      </c>
      <c r="AB327" s="81">
        <f t="shared" si="27"/>
        <v>53</v>
      </c>
      <c r="AC327" s="81">
        <f t="shared" si="28"/>
        <v>53</v>
      </c>
      <c r="AD327" s="100">
        <f t="shared" si="29"/>
        <v>35225.396226415098</v>
      </c>
      <c r="AE327" s="101">
        <f t="shared" si="30"/>
        <v>0</v>
      </c>
      <c r="AF327" s="102">
        <f t="shared" si="31"/>
        <v>0</v>
      </c>
      <c r="AG327" s="102">
        <f t="shared" si="32"/>
        <v>0</v>
      </c>
      <c r="AH327" s="102">
        <f t="shared" si="33"/>
        <v>0</v>
      </c>
      <c r="AI327" s="6"/>
    </row>
    <row r="328" spans="8:35" ht="15" customHeight="1">
      <c r="H328" s="95">
        <v>273</v>
      </c>
      <c r="I328" s="95">
        <f t="shared" si="10"/>
        <v>94</v>
      </c>
      <c r="J328" s="96">
        <f t="shared" si="11"/>
        <v>45564</v>
      </c>
      <c r="K328" s="97">
        <f t="shared" si="12"/>
        <v>0</v>
      </c>
      <c r="L328" s="97">
        <f t="shared" si="13"/>
        <v>0</v>
      </c>
      <c r="M328" s="97">
        <f t="shared" si="14"/>
        <v>0</v>
      </c>
      <c r="N328" s="98">
        <f t="shared" si="15"/>
        <v>0</v>
      </c>
      <c r="O328" s="97">
        <f t="shared" si="7"/>
        <v>1</v>
      </c>
      <c r="P328" s="97">
        <f t="shared" si="16"/>
        <v>5</v>
      </c>
      <c r="Q328" s="99">
        <f t="shared" si="8"/>
        <v>5</v>
      </c>
      <c r="R328" s="99">
        <f t="shared" si="17"/>
        <v>4</v>
      </c>
      <c r="S328" s="99">
        <f t="shared" si="18"/>
        <v>4</v>
      </c>
      <c r="T328" s="99">
        <f t="shared" si="19"/>
        <v>4</v>
      </c>
      <c r="U328" s="99">
        <f t="shared" si="20"/>
        <v>0</v>
      </c>
      <c r="V328" s="100">
        <f t="shared" si="21"/>
        <v>43000</v>
      </c>
      <c r="W328" s="99">
        <f t="shared" si="22"/>
        <v>0</v>
      </c>
      <c r="X328" s="81">
        <f t="shared" si="23"/>
        <v>6000</v>
      </c>
      <c r="Y328" s="81">
        <f t="shared" si="24"/>
        <v>0</v>
      </c>
      <c r="Z328" s="81">
        <f t="shared" si="25"/>
        <v>2294</v>
      </c>
      <c r="AA328" s="81">
        <f t="shared" si="26"/>
        <v>42</v>
      </c>
      <c r="AB328" s="81">
        <f t="shared" si="27"/>
        <v>53</v>
      </c>
      <c r="AC328" s="81">
        <f t="shared" si="28"/>
        <v>53</v>
      </c>
      <c r="AD328" s="100">
        <f t="shared" si="29"/>
        <v>35182.113207547169</v>
      </c>
      <c r="AE328" s="101">
        <f t="shared" si="30"/>
        <v>0</v>
      </c>
      <c r="AF328" s="102">
        <f t="shared" si="31"/>
        <v>0</v>
      </c>
      <c r="AG328" s="102">
        <f t="shared" si="32"/>
        <v>0</v>
      </c>
      <c r="AH328" s="102">
        <f t="shared" si="33"/>
        <v>0</v>
      </c>
      <c r="AI328" s="6"/>
    </row>
    <row r="329" spans="8:35" ht="15" customHeight="1">
      <c r="H329" s="95">
        <v>274</v>
      </c>
      <c r="I329" s="95">
        <f t="shared" si="10"/>
        <v>93</v>
      </c>
      <c r="J329" s="96">
        <f t="shared" si="11"/>
        <v>45565</v>
      </c>
      <c r="K329" s="97">
        <f t="shared" si="12"/>
        <v>0</v>
      </c>
      <c r="L329" s="97">
        <f t="shared" si="13"/>
        <v>0</v>
      </c>
      <c r="M329" s="97">
        <f t="shared" si="14"/>
        <v>0</v>
      </c>
      <c r="N329" s="98">
        <f t="shared" si="15"/>
        <v>0</v>
      </c>
      <c r="O329" s="97">
        <f t="shared" si="7"/>
        <v>1</v>
      </c>
      <c r="P329" s="97">
        <f t="shared" si="16"/>
        <v>5</v>
      </c>
      <c r="Q329" s="99">
        <f t="shared" si="8"/>
        <v>5</v>
      </c>
      <c r="R329" s="99">
        <f t="shared" si="17"/>
        <v>4</v>
      </c>
      <c r="S329" s="99">
        <f t="shared" si="18"/>
        <v>4</v>
      </c>
      <c r="T329" s="99">
        <f t="shared" si="19"/>
        <v>4</v>
      </c>
      <c r="U329" s="99">
        <f t="shared" si="20"/>
        <v>0</v>
      </c>
      <c r="V329" s="100">
        <f t="shared" si="21"/>
        <v>43000</v>
      </c>
      <c r="W329" s="99">
        <f t="shared" si="22"/>
        <v>0</v>
      </c>
      <c r="X329" s="81">
        <f t="shared" si="23"/>
        <v>6000</v>
      </c>
      <c r="Y329" s="81">
        <f t="shared" si="24"/>
        <v>0</v>
      </c>
      <c r="Z329" s="81">
        <f t="shared" si="25"/>
        <v>2294</v>
      </c>
      <c r="AA329" s="81">
        <f t="shared" si="26"/>
        <v>43</v>
      </c>
      <c r="AB329" s="81">
        <f t="shared" si="27"/>
        <v>53</v>
      </c>
      <c r="AC329" s="81">
        <f t="shared" si="28"/>
        <v>53</v>
      </c>
      <c r="AD329" s="100">
        <f t="shared" si="29"/>
        <v>35138.830188679247</v>
      </c>
      <c r="AE329" s="101">
        <f t="shared" si="30"/>
        <v>0</v>
      </c>
      <c r="AF329" s="102">
        <f t="shared" si="31"/>
        <v>0</v>
      </c>
      <c r="AG329" s="102">
        <f t="shared" si="32"/>
        <v>0</v>
      </c>
      <c r="AH329" s="102">
        <f t="shared" si="33"/>
        <v>0</v>
      </c>
      <c r="AI329" s="6"/>
    </row>
    <row r="330" spans="8:35" ht="15" customHeight="1">
      <c r="H330" s="95">
        <v>275</v>
      </c>
      <c r="I330" s="95">
        <f t="shared" si="10"/>
        <v>92</v>
      </c>
      <c r="J330" s="96">
        <f t="shared" si="11"/>
        <v>45566</v>
      </c>
      <c r="K330" s="97">
        <f t="shared" si="12"/>
        <v>0</v>
      </c>
      <c r="L330" s="97">
        <f t="shared" si="13"/>
        <v>0</v>
      </c>
      <c r="M330" s="97">
        <f t="shared" si="14"/>
        <v>0</v>
      </c>
      <c r="N330" s="98">
        <f t="shared" si="15"/>
        <v>0</v>
      </c>
      <c r="O330" s="97">
        <f t="shared" si="7"/>
        <v>1</v>
      </c>
      <c r="P330" s="97">
        <f t="shared" si="16"/>
        <v>5</v>
      </c>
      <c r="Q330" s="99">
        <f t="shared" si="8"/>
        <v>5</v>
      </c>
      <c r="R330" s="99">
        <f t="shared" si="17"/>
        <v>4</v>
      </c>
      <c r="S330" s="99">
        <f t="shared" si="18"/>
        <v>4</v>
      </c>
      <c r="T330" s="99">
        <f t="shared" si="19"/>
        <v>4</v>
      </c>
      <c r="U330" s="99">
        <f t="shared" si="20"/>
        <v>0</v>
      </c>
      <c r="V330" s="100">
        <f t="shared" si="21"/>
        <v>43000</v>
      </c>
      <c r="W330" s="99">
        <f t="shared" si="22"/>
        <v>0</v>
      </c>
      <c r="X330" s="81">
        <f t="shared" si="23"/>
        <v>6000</v>
      </c>
      <c r="Y330" s="81">
        <f t="shared" si="24"/>
        <v>0</v>
      </c>
      <c r="Z330" s="81">
        <f t="shared" si="25"/>
        <v>2294</v>
      </c>
      <c r="AA330" s="81">
        <f t="shared" si="26"/>
        <v>44</v>
      </c>
      <c r="AB330" s="81">
        <f t="shared" si="27"/>
        <v>53</v>
      </c>
      <c r="AC330" s="81">
        <f t="shared" si="28"/>
        <v>53</v>
      </c>
      <c r="AD330" s="100">
        <f t="shared" si="29"/>
        <v>35095.547169811318</v>
      </c>
      <c r="AE330" s="101">
        <f t="shared" si="30"/>
        <v>0</v>
      </c>
      <c r="AF330" s="102">
        <f t="shared" si="31"/>
        <v>0</v>
      </c>
      <c r="AG330" s="102">
        <f t="shared" si="32"/>
        <v>0</v>
      </c>
      <c r="AH330" s="102">
        <f t="shared" si="33"/>
        <v>0</v>
      </c>
      <c r="AI330" s="6"/>
    </row>
    <row r="331" spans="8:35" ht="15" customHeight="1">
      <c r="H331" s="95">
        <v>276</v>
      </c>
      <c r="I331" s="95">
        <f t="shared" si="10"/>
        <v>91</v>
      </c>
      <c r="J331" s="96">
        <f t="shared" si="11"/>
        <v>45567</v>
      </c>
      <c r="K331" s="97">
        <f t="shared" si="12"/>
        <v>0</v>
      </c>
      <c r="L331" s="97">
        <f t="shared" si="13"/>
        <v>0</v>
      </c>
      <c r="M331" s="97">
        <f t="shared" si="14"/>
        <v>0</v>
      </c>
      <c r="N331" s="98">
        <f t="shared" si="15"/>
        <v>0</v>
      </c>
      <c r="O331" s="97">
        <f t="shared" si="7"/>
        <v>1</v>
      </c>
      <c r="P331" s="97">
        <f t="shared" si="16"/>
        <v>5</v>
      </c>
      <c r="Q331" s="99">
        <f t="shared" si="8"/>
        <v>5</v>
      </c>
      <c r="R331" s="99">
        <f t="shared" si="17"/>
        <v>4</v>
      </c>
      <c r="S331" s="99">
        <f t="shared" si="18"/>
        <v>4</v>
      </c>
      <c r="T331" s="99">
        <f t="shared" si="19"/>
        <v>4</v>
      </c>
      <c r="U331" s="99">
        <f t="shared" si="20"/>
        <v>0</v>
      </c>
      <c r="V331" s="100">
        <f t="shared" si="21"/>
        <v>43000</v>
      </c>
      <c r="W331" s="99">
        <f t="shared" si="22"/>
        <v>0</v>
      </c>
      <c r="X331" s="81">
        <f t="shared" si="23"/>
        <v>6000</v>
      </c>
      <c r="Y331" s="81">
        <f t="shared" si="24"/>
        <v>0</v>
      </c>
      <c r="Z331" s="81">
        <f t="shared" si="25"/>
        <v>2294</v>
      </c>
      <c r="AA331" s="81">
        <f t="shared" si="26"/>
        <v>45</v>
      </c>
      <c r="AB331" s="81">
        <f t="shared" si="27"/>
        <v>53</v>
      </c>
      <c r="AC331" s="81">
        <f t="shared" si="28"/>
        <v>53</v>
      </c>
      <c r="AD331" s="100">
        <f t="shared" si="29"/>
        <v>35052.264150943396</v>
      </c>
      <c r="AE331" s="101">
        <f t="shared" si="30"/>
        <v>0</v>
      </c>
      <c r="AF331" s="102">
        <f t="shared" si="31"/>
        <v>0</v>
      </c>
      <c r="AG331" s="102">
        <f t="shared" si="32"/>
        <v>0</v>
      </c>
      <c r="AH331" s="102">
        <f t="shared" si="33"/>
        <v>0</v>
      </c>
      <c r="AI331" s="6"/>
    </row>
    <row r="332" spans="8:35" ht="15" customHeight="1">
      <c r="H332" s="95">
        <v>277</v>
      </c>
      <c r="I332" s="95">
        <f t="shared" si="10"/>
        <v>90</v>
      </c>
      <c r="J332" s="96">
        <f t="shared" si="11"/>
        <v>45568</v>
      </c>
      <c r="K332" s="97">
        <f t="shared" si="12"/>
        <v>0</v>
      </c>
      <c r="L332" s="97">
        <f t="shared" si="13"/>
        <v>13200</v>
      </c>
      <c r="M332" s="97">
        <f t="shared" si="14"/>
        <v>0</v>
      </c>
      <c r="N332" s="98">
        <f t="shared" si="15"/>
        <v>0</v>
      </c>
      <c r="O332" s="97">
        <f t="shared" si="7"/>
        <v>1</v>
      </c>
      <c r="P332" s="97">
        <f t="shared" si="16"/>
        <v>5</v>
      </c>
      <c r="Q332" s="99">
        <f t="shared" si="8"/>
        <v>5</v>
      </c>
      <c r="R332" s="99">
        <f t="shared" si="17"/>
        <v>4</v>
      </c>
      <c r="S332" s="99">
        <f t="shared" si="18"/>
        <v>4</v>
      </c>
      <c r="T332" s="99">
        <f t="shared" si="19"/>
        <v>4</v>
      </c>
      <c r="U332" s="99">
        <f t="shared" si="20"/>
        <v>0</v>
      </c>
      <c r="V332" s="100">
        <f t="shared" si="21"/>
        <v>43000</v>
      </c>
      <c r="W332" s="99">
        <f t="shared" si="22"/>
        <v>0</v>
      </c>
      <c r="X332" s="81">
        <f t="shared" si="23"/>
        <v>19200</v>
      </c>
      <c r="Y332" s="81">
        <f t="shared" si="24"/>
        <v>0</v>
      </c>
      <c r="Z332" s="81">
        <f t="shared" si="25"/>
        <v>2294</v>
      </c>
      <c r="AA332" s="81">
        <f t="shared" si="26"/>
        <v>46</v>
      </c>
      <c r="AB332" s="81">
        <f t="shared" si="27"/>
        <v>53</v>
      </c>
      <c r="AC332" s="81">
        <f t="shared" si="28"/>
        <v>53</v>
      </c>
      <c r="AD332" s="100">
        <f t="shared" si="29"/>
        <v>21808.981132075471</v>
      </c>
      <c r="AE332" s="101">
        <f t="shared" si="30"/>
        <v>0</v>
      </c>
      <c r="AF332" s="102">
        <f t="shared" si="31"/>
        <v>2.5</v>
      </c>
      <c r="AG332" s="102">
        <f t="shared" si="32"/>
        <v>0</v>
      </c>
      <c r="AH332" s="102">
        <f t="shared" si="33"/>
        <v>33000</v>
      </c>
      <c r="AI332" s="6"/>
    </row>
    <row r="333" spans="8:35" ht="15" customHeight="1">
      <c r="H333" s="95">
        <v>278</v>
      </c>
      <c r="I333" s="95">
        <f t="shared" si="10"/>
        <v>89</v>
      </c>
      <c r="J333" s="96">
        <f t="shared" si="11"/>
        <v>45569</v>
      </c>
      <c r="K333" s="97">
        <f t="shared" si="12"/>
        <v>0</v>
      </c>
      <c r="L333" s="97">
        <f t="shared" si="13"/>
        <v>0</v>
      </c>
      <c r="M333" s="97">
        <f t="shared" si="14"/>
        <v>0</v>
      </c>
      <c r="N333" s="98">
        <f t="shared" si="15"/>
        <v>0</v>
      </c>
      <c r="O333" s="97">
        <f t="shared" si="7"/>
        <v>1</v>
      </c>
      <c r="P333" s="97">
        <f t="shared" si="16"/>
        <v>5</v>
      </c>
      <c r="Q333" s="99">
        <f t="shared" si="8"/>
        <v>5</v>
      </c>
      <c r="R333" s="99">
        <f t="shared" si="17"/>
        <v>4</v>
      </c>
      <c r="S333" s="99">
        <f t="shared" si="18"/>
        <v>4</v>
      </c>
      <c r="T333" s="99">
        <f t="shared" si="19"/>
        <v>4</v>
      </c>
      <c r="U333" s="99">
        <f t="shared" si="20"/>
        <v>0</v>
      </c>
      <c r="V333" s="100">
        <f t="shared" si="21"/>
        <v>43000</v>
      </c>
      <c r="W333" s="99">
        <f t="shared" si="22"/>
        <v>0</v>
      </c>
      <c r="X333" s="81">
        <f t="shared" si="23"/>
        <v>19200</v>
      </c>
      <c r="Y333" s="81">
        <f t="shared" si="24"/>
        <v>0</v>
      </c>
      <c r="Z333" s="81">
        <f t="shared" si="25"/>
        <v>2294</v>
      </c>
      <c r="AA333" s="81">
        <f t="shared" si="26"/>
        <v>47</v>
      </c>
      <c r="AB333" s="81">
        <f t="shared" si="27"/>
        <v>53</v>
      </c>
      <c r="AC333" s="81">
        <f t="shared" si="28"/>
        <v>53</v>
      </c>
      <c r="AD333" s="100">
        <f t="shared" si="29"/>
        <v>21765.698113207549</v>
      </c>
      <c r="AE333" s="101">
        <f t="shared" si="30"/>
        <v>0</v>
      </c>
      <c r="AF333" s="102">
        <f t="shared" si="31"/>
        <v>0</v>
      </c>
      <c r="AG333" s="102">
        <f t="shared" si="32"/>
        <v>0</v>
      </c>
      <c r="AH333" s="102">
        <f t="shared" si="33"/>
        <v>0</v>
      </c>
      <c r="AI333" s="6"/>
    </row>
    <row r="334" spans="8:35" ht="15" customHeight="1">
      <c r="H334" s="95">
        <v>279</v>
      </c>
      <c r="I334" s="95">
        <f t="shared" si="10"/>
        <v>88</v>
      </c>
      <c r="J334" s="96">
        <f t="shared" si="11"/>
        <v>45570</v>
      </c>
      <c r="K334" s="97">
        <f t="shared" si="12"/>
        <v>0</v>
      </c>
      <c r="L334" s="97">
        <f t="shared" si="13"/>
        <v>0</v>
      </c>
      <c r="M334" s="97">
        <f t="shared" si="14"/>
        <v>0</v>
      </c>
      <c r="N334" s="98">
        <f t="shared" si="15"/>
        <v>0</v>
      </c>
      <c r="O334" s="97">
        <f t="shared" si="7"/>
        <v>1</v>
      </c>
      <c r="P334" s="97">
        <f t="shared" si="16"/>
        <v>5</v>
      </c>
      <c r="Q334" s="99">
        <f t="shared" si="8"/>
        <v>5</v>
      </c>
      <c r="R334" s="99">
        <f t="shared" si="17"/>
        <v>4</v>
      </c>
      <c r="S334" s="99">
        <f t="shared" si="18"/>
        <v>4</v>
      </c>
      <c r="T334" s="99">
        <f t="shared" si="19"/>
        <v>4</v>
      </c>
      <c r="U334" s="99">
        <f t="shared" si="20"/>
        <v>0</v>
      </c>
      <c r="V334" s="100">
        <f t="shared" si="21"/>
        <v>43000</v>
      </c>
      <c r="W334" s="99">
        <f t="shared" si="22"/>
        <v>0</v>
      </c>
      <c r="X334" s="81">
        <f t="shared" si="23"/>
        <v>19200</v>
      </c>
      <c r="Y334" s="81">
        <f t="shared" si="24"/>
        <v>0</v>
      </c>
      <c r="Z334" s="81">
        <f t="shared" si="25"/>
        <v>2294</v>
      </c>
      <c r="AA334" s="81">
        <f t="shared" si="26"/>
        <v>48</v>
      </c>
      <c r="AB334" s="81">
        <f t="shared" si="27"/>
        <v>53</v>
      </c>
      <c r="AC334" s="81">
        <f t="shared" si="28"/>
        <v>53</v>
      </c>
      <c r="AD334" s="100">
        <f t="shared" si="29"/>
        <v>21722.415094339623</v>
      </c>
      <c r="AE334" s="101">
        <f t="shared" si="30"/>
        <v>0</v>
      </c>
      <c r="AF334" s="102">
        <f t="shared" si="31"/>
        <v>0</v>
      </c>
      <c r="AG334" s="102">
        <f t="shared" si="32"/>
        <v>0</v>
      </c>
      <c r="AH334" s="102">
        <f t="shared" si="33"/>
        <v>0</v>
      </c>
      <c r="AI334" s="6"/>
    </row>
    <row r="335" spans="8:35" ht="15" customHeight="1">
      <c r="H335" s="95">
        <v>280</v>
      </c>
      <c r="I335" s="95">
        <f t="shared" si="10"/>
        <v>87</v>
      </c>
      <c r="J335" s="96">
        <f t="shared" si="11"/>
        <v>45571</v>
      </c>
      <c r="K335" s="97">
        <f t="shared" si="12"/>
        <v>0</v>
      </c>
      <c r="L335" s="97">
        <f t="shared" si="13"/>
        <v>0</v>
      </c>
      <c r="M335" s="97">
        <f t="shared" si="14"/>
        <v>0</v>
      </c>
      <c r="N335" s="98">
        <f t="shared" si="15"/>
        <v>0</v>
      </c>
      <c r="O335" s="97">
        <f t="shared" si="7"/>
        <v>1</v>
      </c>
      <c r="P335" s="97">
        <f t="shared" si="16"/>
        <v>5</v>
      </c>
      <c r="Q335" s="99">
        <f t="shared" si="8"/>
        <v>5</v>
      </c>
      <c r="R335" s="99">
        <f t="shared" si="17"/>
        <v>4</v>
      </c>
      <c r="S335" s="99">
        <f t="shared" si="18"/>
        <v>4</v>
      </c>
      <c r="T335" s="99">
        <f t="shared" si="19"/>
        <v>4</v>
      </c>
      <c r="U335" s="99">
        <f t="shared" si="20"/>
        <v>0</v>
      </c>
      <c r="V335" s="100">
        <f t="shared" si="21"/>
        <v>43000</v>
      </c>
      <c r="W335" s="99">
        <f t="shared" si="22"/>
        <v>0</v>
      </c>
      <c r="X335" s="81">
        <f t="shared" si="23"/>
        <v>19200</v>
      </c>
      <c r="Y335" s="81">
        <f t="shared" si="24"/>
        <v>0</v>
      </c>
      <c r="Z335" s="81">
        <f t="shared" si="25"/>
        <v>2294</v>
      </c>
      <c r="AA335" s="81">
        <f t="shared" si="26"/>
        <v>49</v>
      </c>
      <c r="AB335" s="81">
        <f t="shared" si="27"/>
        <v>53</v>
      </c>
      <c r="AC335" s="81">
        <f t="shared" si="28"/>
        <v>53</v>
      </c>
      <c r="AD335" s="100">
        <f t="shared" si="29"/>
        <v>21679.132075471698</v>
      </c>
      <c r="AE335" s="101">
        <f t="shared" si="30"/>
        <v>0</v>
      </c>
      <c r="AF335" s="102">
        <f t="shared" si="31"/>
        <v>0</v>
      </c>
      <c r="AG335" s="102">
        <f t="shared" si="32"/>
        <v>0</v>
      </c>
      <c r="AH335" s="102">
        <f t="shared" si="33"/>
        <v>0</v>
      </c>
      <c r="AI335" s="6"/>
    </row>
    <row r="336" spans="8:35" ht="15" customHeight="1">
      <c r="H336" s="95">
        <v>281</v>
      </c>
      <c r="I336" s="95">
        <f t="shared" si="10"/>
        <v>86</v>
      </c>
      <c r="J336" s="96">
        <f t="shared" si="11"/>
        <v>45572</v>
      </c>
      <c r="K336" s="97">
        <f t="shared" si="12"/>
        <v>0</v>
      </c>
      <c r="L336" s="97">
        <f t="shared" si="13"/>
        <v>0</v>
      </c>
      <c r="M336" s="97">
        <f t="shared" si="14"/>
        <v>0</v>
      </c>
      <c r="N336" s="98">
        <f t="shared" si="15"/>
        <v>0</v>
      </c>
      <c r="O336" s="97">
        <f t="shared" si="7"/>
        <v>1</v>
      </c>
      <c r="P336" s="97">
        <f t="shared" si="16"/>
        <v>5</v>
      </c>
      <c r="Q336" s="99">
        <f t="shared" si="8"/>
        <v>5</v>
      </c>
      <c r="R336" s="99">
        <f t="shared" si="17"/>
        <v>4</v>
      </c>
      <c r="S336" s="99">
        <f t="shared" si="18"/>
        <v>4</v>
      </c>
      <c r="T336" s="99">
        <f t="shared" si="19"/>
        <v>4</v>
      </c>
      <c r="U336" s="99">
        <f t="shared" si="20"/>
        <v>0</v>
      </c>
      <c r="V336" s="100">
        <f t="shared" si="21"/>
        <v>43000</v>
      </c>
      <c r="W336" s="99">
        <f t="shared" si="22"/>
        <v>0</v>
      </c>
      <c r="X336" s="81">
        <f t="shared" si="23"/>
        <v>19200</v>
      </c>
      <c r="Y336" s="81">
        <f t="shared" si="24"/>
        <v>0</v>
      </c>
      <c r="Z336" s="81">
        <f t="shared" si="25"/>
        <v>2294</v>
      </c>
      <c r="AA336" s="81">
        <f t="shared" si="26"/>
        <v>50</v>
      </c>
      <c r="AB336" s="81">
        <f t="shared" si="27"/>
        <v>53</v>
      </c>
      <c r="AC336" s="81">
        <f t="shared" si="28"/>
        <v>53</v>
      </c>
      <c r="AD336" s="100">
        <f t="shared" si="29"/>
        <v>21635.849056603773</v>
      </c>
      <c r="AE336" s="101">
        <f t="shared" si="30"/>
        <v>0</v>
      </c>
      <c r="AF336" s="102">
        <f t="shared" si="31"/>
        <v>0</v>
      </c>
      <c r="AG336" s="102">
        <f t="shared" si="32"/>
        <v>0</v>
      </c>
      <c r="AH336" s="102">
        <f t="shared" si="33"/>
        <v>0</v>
      </c>
      <c r="AI336" s="6"/>
    </row>
    <row r="337" spans="8:35" ht="15" customHeight="1">
      <c r="H337" s="95">
        <v>282</v>
      </c>
      <c r="I337" s="95">
        <f t="shared" si="10"/>
        <v>85</v>
      </c>
      <c r="J337" s="96">
        <f t="shared" si="11"/>
        <v>45573</v>
      </c>
      <c r="K337" s="97">
        <f t="shared" si="12"/>
        <v>0</v>
      </c>
      <c r="L337" s="97">
        <f t="shared" si="13"/>
        <v>0</v>
      </c>
      <c r="M337" s="97">
        <f t="shared" si="14"/>
        <v>0</v>
      </c>
      <c r="N337" s="98">
        <f t="shared" si="15"/>
        <v>0</v>
      </c>
      <c r="O337" s="97">
        <f t="shared" si="7"/>
        <v>1</v>
      </c>
      <c r="P337" s="97">
        <f t="shared" si="16"/>
        <v>5</v>
      </c>
      <c r="Q337" s="99">
        <f t="shared" si="8"/>
        <v>5</v>
      </c>
      <c r="R337" s="99">
        <f t="shared" si="17"/>
        <v>4</v>
      </c>
      <c r="S337" s="99">
        <f t="shared" si="18"/>
        <v>4</v>
      </c>
      <c r="T337" s="99">
        <f t="shared" si="19"/>
        <v>4</v>
      </c>
      <c r="U337" s="99">
        <f t="shared" si="20"/>
        <v>0</v>
      </c>
      <c r="V337" s="100">
        <f t="shared" si="21"/>
        <v>43000</v>
      </c>
      <c r="W337" s="99">
        <f t="shared" si="22"/>
        <v>0</v>
      </c>
      <c r="X337" s="81">
        <f t="shared" si="23"/>
        <v>19200</v>
      </c>
      <c r="Y337" s="81">
        <f t="shared" si="24"/>
        <v>0</v>
      </c>
      <c r="Z337" s="81">
        <f t="shared" si="25"/>
        <v>2294</v>
      </c>
      <c r="AA337" s="81">
        <f t="shared" si="26"/>
        <v>51</v>
      </c>
      <c r="AB337" s="81">
        <f t="shared" si="27"/>
        <v>53</v>
      </c>
      <c r="AC337" s="81">
        <f t="shared" si="28"/>
        <v>53</v>
      </c>
      <c r="AD337" s="100">
        <f t="shared" si="29"/>
        <v>21592.566037735851</v>
      </c>
      <c r="AE337" s="101">
        <f t="shared" si="30"/>
        <v>0</v>
      </c>
      <c r="AF337" s="102">
        <f t="shared" si="31"/>
        <v>0</v>
      </c>
      <c r="AG337" s="102">
        <f t="shared" si="32"/>
        <v>0</v>
      </c>
      <c r="AH337" s="102">
        <f t="shared" si="33"/>
        <v>0</v>
      </c>
      <c r="AI337" s="6"/>
    </row>
    <row r="338" spans="8:35" ht="15" customHeight="1">
      <c r="H338" s="95">
        <v>283</v>
      </c>
      <c r="I338" s="95">
        <f t="shared" si="10"/>
        <v>84</v>
      </c>
      <c r="J338" s="96">
        <f t="shared" si="11"/>
        <v>45574</v>
      </c>
      <c r="K338" s="97">
        <f t="shared" si="12"/>
        <v>0</v>
      </c>
      <c r="L338" s="97">
        <f t="shared" si="13"/>
        <v>0</v>
      </c>
      <c r="M338" s="97">
        <f t="shared" si="14"/>
        <v>0</v>
      </c>
      <c r="N338" s="98">
        <f t="shared" si="15"/>
        <v>0</v>
      </c>
      <c r="O338" s="97">
        <f t="shared" si="7"/>
        <v>1</v>
      </c>
      <c r="P338" s="97">
        <f t="shared" si="16"/>
        <v>5</v>
      </c>
      <c r="Q338" s="99">
        <f t="shared" si="8"/>
        <v>5</v>
      </c>
      <c r="R338" s="99">
        <f t="shared" si="17"/>
        <v>4</v>
      </c>
      <c r="S338" s="99">
        <f t="shared" si="18"/>
        <v>4</v>
      </c>
      <c r="T338" s="99">
        <f t="shared" si="19"/>
        <v>4</v>
      </c>
      <c r="U338" s="99">
        <f t="shared" si="20"/>
        <v>0</v>
      </c>
      <c r="V338" s="100">
        <f t="shared" si="21"/>
        <v>43000</v>
      </c>
      <c r="W338" s="99">
        <f t="shared" si="22"/>
        <v>0</v>
      </c>
      <c r="X338" s="81">
        <f t="shared" si="23"/>
        <v>19200</v>
      </c>
      <c r="Y338" s="81">
        <f t="shared" si="24"/>
        <v>0</v>
      </c>
      <c r="Z338" s="81">
        <f t="shared" si="25"/>
        <v>2294</v>
      </c>
      <c r="AA338" s="81">
        <f t="shared" si="26"/>
        <v>52</v>
      </c>
      <c r="AB338" s="81">
        <f t="shared" si="27"/>
        <v>53</v>
      </c>
      <c r="AC338" s="81">
        <f t="shared" si="28"/>
        <v>53</v>
      </c>
      <c r="AD338" s="100">
        <f t="shared" si="29"/>
        <v>21549.283018867925</v>
      </c>
      <c r="AE338" s="101">
        <f t="shared" si="30"/>
        <v>0</v>
      </c>
      <c r="AF338" s="102">
        <f t="shared" si="31"/>
        <v>0</v>
      </c>
      <c r="AG338" s="102">
        <f t="shared" si="32"/>
        <v>0</v>
      </c>
      <c r="AH338" s="102">
        <f t="shared" si="33"/>
        <v>0</v>
      </c>
      <c r="AI338" s="6"/>
    </row>
    <row r="339" spans="8:35" ht="15" customHeight="1">
      <c r="H339" s="95">
        <v>284</v>
      </c>
      <c r="I339" s="95">
        <f t="shared" si="10"/>
        <v>83</v>
      </c>
      <c r="J339" s="96">
        <f t="shared" si="11"/>
        <v>45575</v>
      </c>
      <c r="K339" s="97">
        <f t="shared" si="12"/>
        <v>0</v>
      </c>
      <c r="L339" s="97">
        <f t="shared" si="13"/>
        <v>21506</v>
      </c>
      <c r="M339" s="97">
        <f t="shared" si="14"/>
        <v>1</v>
      </c>
      <c r="N339" s="98">
        <f t="shared" si="15"/>
        <v>0</v>
      </c>
      <c r="O339" s="97">
        <f t="shared" si="7"/>
        <v>1</v>
      </c>
      <c r="P339" s="97">
        <f t="shared" si="16"/>
        <v>5</v>
      </c>
      <c r="Q339" s="99">
        <f t="shared" si="8"/>
        <v>5</v>
      </c>
      <c r="R339" s="99">
        <f t="shared" si="17"/>
        <v>4</v>
      </c>
      <c r="S339" s="99">
        <f t="shared" si="18"/>
        <v>4</v>
      </c>
      <c r="T339" s="99">
        <f t="shared" si="19"/>
        <v>4</v>
      </c>
      <c r="U339" s="99">
        <f t="shared" si="20"/>
        <v>4</v>
      </c>
      <c r="V339" s="100">
        <f t="shared" si="21"/>
        <v>43000</v>
      </c>
      <c r="W339" s="99">
        <f t="shared" si="22"/>
        <v>4</v>
      </c>
      <c r="X339" s="81">
        <f t="shared" si="23"/>
        <v>40706</v>
      </c>
      <c r="Y339" s="81">
        <f t="shared" si="24"/>
        <v>2294</v>
      </c>
      <c r="Z339" s="81">
        <f t="shared" si="25"/>
        <v>2294</v>
      </c>
      <c r="AA339" s="81">
        <f t="shared" si="26"/>
        <v>53</v>
      </c>
      <c r="AB339" s="81">
        <f t="shared" si="27"/>
        <v>53</v>
      </c>
      <c r="AC339" s="81">
        <f t="shared" si="28"/>
        <v>53</v>
      </c>
      <c r="AD339" s="100">
        <f t="shared" si="29"/>
        <v>0</v>
      </c>
      <c r="AE339" s="101">
        <f t="shared" si="30"/>
        <v>0</v>
      </c>
      <c r="AF339" s="102">
        <f t="shared" si="31"/>
        <v>3.2</v>
      </c>
      <c r="AG339" s="102">
        <f t="shared" si="32"/>
        <v>0</v>
      </c>
      <c r="AH339" s="102">
        <f t="shared" si="33"/>
        <v>68819.199999999997</v>
      </c>
      <c r="AI339" s="6"/>
    </row>
    <row r="340" spans="8:35" ht="15" customHeight="1">
      <c r="H340" s="95">
        <v>285</v>
      </c>
      <c r="I340" s="95">
        <f t="shared" si="10"/>
        <v>82</v>
      </c>
      <c r="J340" s="96">
        <f t="shared" si="11"/>
        <v>45576</v>
      </c>
      <c r="K340" s="97">
        <f t="shared" si="12"/>
        <v>0</v>
      </c>
      <c r="L340" s="97">
        <f t="shared" si="13"/>
        <v>0</v>
      </c>
      <c r="M340" s="97">
        <f t="shared" si="14"/>
        <v>0</v>
      </c>
      <c r="N340" s="98">
        <f t="shared" si="15"/>
        <v>1</v>
      </c>
      <c r="O340" s="97">
        <f t="shared" si="7"/>
        <v>0</v>
      </c>
      <c r="P340" s="97">
        <f t="shared" si="16"/>
        <v>6</v>
      </c>
      <c r="Q340" s="99">
        <f t="shared" si="8"/>
        <v>0</v>
      </c>
      <c r="R340" s="99">
        <f t="shared" si="17"/>
        <v>5</v>
      </c>
      <c r="S340" s="99">
        <f t="shared" si="18"/>
        <v>5</v>
      </c>
      <c r="T340" s="99">
        <f t="shared" si="19"/>
        <v>0</v>
      </c>
      <c r="U340" s="99">
        <f t="shared" si="20"/>
        <v>0</v>
      </c>
      <c r="V340" s="100">
        <f t="shared" si="21"/>
        <v>0</v>
      </c>
      <c r="W340" s="99">
        <f t="shared" si="22"/>
        <v>0</v>
      </c>
      <c r="X340" s="81">
        <f t="shared" si="23"/>
        <v>0</v>
      </c>
      <c r="Y340" s="81">
        <f t="shared" si="24"/>
        <v>0</v>
      </c>
      <c r="Z340" s="81">
        <f t="shared" si="25"/>
        <v>0</v>
      </c>
      <c r="AA340" s="81">
        <f t="shared" si="26"/>
        <v>0</v>
      </c>
      <c r="AB340" s="81">
        <f t="shared" si="27"/>
        <v>0</v>
      </c>
      <c r="AC340" s="81" t="str">
        <f t="shared" si="28"/>
        <v/>
      </c>
      <c r="AD340" s="100">
        <f t="shared" si="29"/>
        <v>0</v>
      </c>
      <c r="AE340" s="101">
        <f t="shared" si="30"/>
        <v>0</v>
      </c>
      <c r="AF340" s="102">
        <f t="shared" si="31"/>
        <v>0</v>
      </c>
      <c r="AG340" s="102">
        <f t="shared" si="32"/>
        <v>0</v>
      </c>
      <c r="AH340" s="102">
        <f t="shared" si="33"/>
        <v>0</v>
      </c>
      <c r="AI340" s="6"/>
    </row>
    <row r="341" spans="8:35" ht="15" customHeight="1">
      <c r="H341" s="95">
        <v>286</v>
      </c>
      <c r="I341" s="95">
        <f t="shared" si="10"/>
        <v>81</v>
      </c>
      <c r="J341" s="96">
        <f t="shared" si="11"/>
        <v>45577</v>
      </c>
      <c r="K341" s="97">
        <f t="shared" si="12"/>
        <v>0</v>
      </c>
      <c r="L341" s="97">
        <f t="shared" si="13"/>
        <v>0</v>
      </c>
      <c r="M341" s="97">
        <f t="shared" si="14"/>
        <v>0</v>
      </c>
      <c r="N341" s="98">
        <f t="shared" si="15"/>
        <v>1</v>
      </c>
      <c r="O341" s="97">
        <f t="shared" si="7"/>
        <v>0</v>
      </c>
      <c r="P341" s="97">
        <f t="shared" si="16"/>
        <v>6</v>
      </c>
      <c r="Q341" s="99">
        <f t="shared" si="8"/>
        <v>0</v>
      </c>
      <c r="R341" s="99">
        <f t="shared" si="17"/>
        <v>5</v>
      </c>
      <c r="S341" s="99">
        <f t="shared" si="18"/>
        <v>5</v>
      </c>
      <c r="T341" s="99">
        <f t="shared" si="19"/>
        <v>0</v>
      </c>
      <c r="U341" s="99">
        <f t="shared" si="20"/>
        <v>0</v>
      </c>
      <c r="V341" s="100">
        <f t="shared" si="21"/>
        <v>0</v>
      </c>
      <c r="W341" s="99">
        <f t="shared" si="22"/>
        <v>0</v>
      </c>
      <c r="X341" s="81">
        <f t="shared" si="23"/>
        <v>0</v>
      </c>
      <c r="Y341" s="81">
        <f t="shared" si="24"/>
        <v>0</v>
      </c>
      <c r="Z341" s="81">
        <f t="shared" si="25"/>
        <v>0</v>
      </c>
      <c r="AA341" s="81">
        <f t="shared" si="26"/>
        <v>0</v>
      </c>
      <c r="AB341" s="81">
        <f t="shared" si="27"/>
        <v>0</v>
      </c>
      <c r="AC341" s="81" t="str">
        <f t="shared" si="28"/>
        <v/>
      </c>
      <c r="AD341" s="100">
        <f t="shared" si="29"/>
        <v>0</v>
      </c>
      <c r="AE341" s="101">
        <f t="shared" si="30"/>
        <v>0</v>
      </c>
      <c r="AF341" s="102">
        <f t="shared" si="31"/>
        <v>0</v>
      </c>
      <c r="AG341" s="102">
        <f t="shared" si="32"/>
        <v>0</v>
      </c>
      <c r="AH341" s="102">
        <f t="shared" si="33"/>
        <v>0</v>
      </c>
      <c r="AI341" s="6"/>
    </row>
    <row r="342" spans="8:35" ht="15" customHeight="1">
      <c r="H342" s="95">
        <v>287</v>
      </c>
      <c r="I342" s="95">
        <f t="shared" si="10"/>
        <v>80</v>
      </c>
      <c r="J342" s="96">
        <f t="shared" si="11"/>
        <v>45578</v>
      </c>
      <c r="K342" s="97">
        <f t="shared" si="12"/>
        <v>0</v>
      </c>
      <c r="L342" s="97">
        <f t="shared" si="13"/>
        <v>0</v>
      </c>
      <c r="M342" s="97">
        <f t="shared" si="14"/>
        <v>0</v>
      </c>
      <c r="N342" s="98">
        <f t="shared" si="15"/>
        <v>1</v>
      </c>
      <c r="O342" s="97">
        <f t="shared" si="7"/>
        <v>0</v>
      </c>
      <c r="P342" s="97">
        <f t="shared" si="16"/>
        <v>6</v>
      </c>
      <c r="Q342" s="99">
        <f t="shared" si="8"/>
        <v>0</v>
      </c>
      <c r="R342" s="99">
        <f t="shared" si="17"/>
        <v>5</v>
      </c>
      <c r="S342" s="99">
        <f t="shared" si="18"/>
        <v>5</v>
      </c>
      <c r="T342" s="99">
        <f t="shared" si="19"/>
        <v>0</v>
      </c>
      <c r="U342" s="99">
        <f t="shared" si="20"/>
        <v>0</v>
      </c>
      <c r="V342" s="100">
        <f t="shared" si="21"/>
        <v>0</v>
      </c>
      <c r="W342" s="99">
        <f t="shared" si="22"/>
        <v>0</v>
      </c>
      <c r="X342" s="81">
        <f t="shared" si="23"/>
        <v>0</v>
      </c>
      <c r="Y342" s="81">
        <f t="shared" si="24"/>
        <v>0</v>
      </c>
      <c r="Z342" s="81">
        <f t="shared" si="25"/>
        <v>0</v>
      </c>
      <c r="AA342" s="81">
        <f t="shared" si="26"/>
        <v>0</v>
      </c>
      <c r="AB342" s="81">
        <f t="shared" si="27"/>
        <v>0</v>
      </c>
      <c r="AC342" s="81" t="str">
        <f t="shared" si="28"/>
        <v/>
      </c>
      <c r="AD342" s="100">
        <f t="shared" si="29"/>
        <v>0</v>
      </c>
      <c r="AE342" s="101">
        <f t="shared" si="30"/>
        <v>0</v>
      </c>
      <c r="AF342" s="102">
        <f t="shared" si="31"/>
        <v>0</v>
      </c>
      <c r="AG342" s="102">
        <f t="shared" si="32"/>
        <v>0</v>
      </c>
      <c r="AH342" s="102">
        <f t="shared" si="33"/>
        <v>0</v>
      </c>
      <c r="AI342" s="6"/>
    </row>
    <row r="343" spans="8:35" ht="15" customHeight="1">
      <c r="H343" s="95">
        <v>288</v>
      </c>
      <c r="I343" s="95">
        <f t="shared" si="10"/>
        <v>79</v>
      </c>
      <c r="J343" s="96">
        <f t="shared" si="11"/>
        <v>45579</v>
      </c>
      <c r="K343" s="97">
        <f t="shared" si="12"/>
        <v>0</v>
      </c>
      <c r="L343" s="97">
        <f t="shared" si="13"/>
        <v>0</v>
      </c>
      <c r="M343" s="97">
        <f t="shared" si="14"/>
        <v>0</v>
      </c>
      <c r="N343" s="98">
        <f t="shared" si="15"/>
        <v>1</v>
      </c>
      <c r="O343" s="97">
        <f t="shared" si="7"/>
        <v>0</v>
      </c>
      <c r="P343" s="97">
        <f t="shared" si="16"/>
        <v>6</v>
      </c>
      <c r="Q343" s="99">
        <f t="shared" si="8"/>
        <v>0</v>
      </c>
      <c r="R343" s="99">
        <f t="shared" si="17"/>
        <v>5</v>
      </c>
      <c r="S343" s="99">
        <f t="shared" si="18"/>
        <v>5</v>
      </c>
      <c r="T343" s="99">
        <f t="shared" si="19"/>
        <v>0</v>
      </c>
      <c r="U343" s="99">
        <f t="shared" si="20"/>
        <v>0</v>
      </c>
      <c r="V343" s="100">
        <f t="shared" si="21"/>
        <v>0</v>
      </c>
      <c r="W343" s="99">
        <f t="shared" si="22"/>
        <v>0</v>
      </c>
      <c r="X343" s="81">
        <f t="shared" si="23"/>
        <v>0</v>
      </c>
      <c r="Y343" s="81">
        <f t="shared" si="24"/>
        <v>0</v>
      </c>
      <c r="Z343" s="81">
        <f t="shared" si="25"/>
        <v>0</v>
      </c>
      <c r="AA343" s="81">
        <f t="shared" si="26"/>
        <v>0</v>
      </c>
      <c r="AB343" s="81">
        <f t="shared" si="27"/>
        <v>0</v>
      </c>
      <c r="AC343" s="81" t="str">
        <f t="shared" si="28"/>
        <v/>
      </c>
      <c r="AD343" s="100">
        <f t="shared" si="29"/>
        <v>0</v>
      </c>
      <c r="AE343" s="101">
        <f t="shared" si="30"/>
        <v>0</v>
      </c>
      <c r="AF343" s="102">
        <f t="shared" si="31"/>
        <v>0</v>
      </c>
      <c r="AG343" s="102">
        <f t="shared" si="32"/>
        <v>0</v>
      </c>
      <c r="AH343" s="102">
        <f t="shared" si="33"/>
        <v>0</v>
      </c>
      <c r="AI343" s="6"/>
    </row>
    <row r="344" spans="8:35" ht="15" customHeight="1">
      <c r="H344" s="95">
        <v>289</v>
      </c>
      <c r="I344" s="95">
        <f t="shared" si="10"/>
        <v>78</v>
      </c>
      <c r="J344" s="96">
        <f t="shared" si="11"/>
        <v>45580</v>
      </c>
      <c r="K344" s="97">
        <f t="shared" si="12"/>
        <v>0</v>
      </c>
      <c r="L344" s="97">
        <f t="shared" si="13"/>
        <v>0</v>
      </c>
      <c r="M344" s="97">
        <f t="shared" si="14"/>
        <v>0</v>
      </c>
      <c r="N344" s="98">
        <f t="shared" si="15"/>
        <v>1</v>
      </c>
      <c r="O344" s="97">
        <f t="shared" si="7"/>
        <v>0</v>
      </c>
      <c r="P344" s="97">
        <f t="shared" si="16"/>
        <v>6</v>
      </c>
      <c r="Q344" s="99">
        <f t="shared" si="8"/>
        <v>0</v>
      </c>
      <c r="R344" s="99">
        <f t="shared" si="17"/>
        <v>5</v>
      </c>
      <c r="S344" s="99">
        <f t="shared" si="18"/>
        <v>5</v>
      </c>
      <c r="T344" s="99">
        <f t="shared" si="19"/>
        <v>0</v>
      </c>
      <c r="U344" s="99">
        <f t="shared" si="20"/>
        <v>0</v>
      </c>
      <c r="V344" s="100">
        <f t="shared" si="21"/>
        <v>0</v>
      </c>
      <c r="W344" s="99">
        <f t="shared" si="22"/>
        <v>0</v>
      </c>
      <c r="X344" s="81">
        <f t="shared" si="23"/>
        <v>0</v>
      </c>
      <c r="Y344" s="81">
        <f t="shared" si="24"/>
        <v>0</v>
      </c>
      <c r="Z344" s="81">
        <f t="shared" si="25"/>
        <v>0</v>
      </c>
      <c r="AA344" s="81">
        <f t="shared" si="26"/>
        <v>0</v>
      </c>
      <c r="AB344" s="81">
        <f t="shared" si="27"/>
        <v>0</v>
      </c>
      <c r="AC344" s="81" t="str">
        <f t="shared" si="28"/>
        <v/>
      </c>
      <c r="AD344" s="100">
        <f t="shared" si="29"/>
        <v>0</v>
      </c>
      <c r="AE344" s="101">
        <f t="shared" si="30"/>
        <v>0</v>
      </c>
      <c r="AF344" s="102">
        <f t="shared" si="31"/>
        <v>0</v>
      </c>
      <c r="AG344" s="102">
        <f t="shared" si="32"/>
        <v>0</v>
      </c>
      <c r="AH344" s="102">
        <f t="shared" si="33"/>
        <v>0</v>
      </c>
      <c r="AI344" s="6"/>
    </row>
    <row r="345" spans="8:35" ht="15" customHeight="1">
      <c r="H345" s="95">
        <v>290</v>
      </c>
      <c r="I345" s="95">
        <f t="shared" si="10"/>
        <v>77</v>
      </c>
      <c r="J345" s="96">
        <f t="shared" si="11"/>
        <v>45581</v>
      </c>
      <c r="K345" s="97">
        <f t="shared" si="12"/>
        <v>0</v>
      </c>
      <c r="L345" s="97">
        <f t="shared" si="13"/>
        <v>0</v>
      </c>
      <c r="M345" s="97">
        <f t="shared" si="14"/>
        <v>0</v>
      </c>
      <c r="N345" s="98">
        <f t="shared" si="15"/>
        <v>1</v>
      </c>
      <c r="O345" s="97">
        <f t="shared" si="7"/>
        <v>0</v>
      </c>
      <c r="P345" s="97">
        <f t="shared" si="16"/>
        <v>6</v>
      </c>
      <c r="Q345" s="99">
        <f t="shared" si="8"/>
        <v>0</v>
      </c>
      <c r="R345" s="99">
        <f t="shared" si="17"/>
        <v>5</v>
      </c>
      <c r="S345" s="99">
        <f t="shared" si="18"/>
        <v>5</v>
      </c>
      <c r="T345" s="99">
        <f t="shared" si="19"/>
        <v>0</v>
      </c>
      <c r="U345" s="99">
        <f t="shared" si="20"/>
        <v>0</v>
      </c>
      <c r="V345" s="100">
        <f t="shared" si="21"/>
        <v>0</v>
      </c>
      <c r="W345" s="99">
        <f t="shared" si="22"/>
        <v>0</v>
      </c>
      <c r="X345" s="81">
        <f t="shared" si="23"/>
        <v>0</v>
      </c>
      <c r="Y345" s="81">
        <f t="shared" si="24"/>
        <v>0</v>
      </c>
      <c r="Z345" s="81">
        <f t="shared" si="25"/>
        <v>0</v>
      </c>
      <c r="AA345" s="81">
        <f t="shared" si="26"/>
        <v>0</v>
      </c>
      <c r="AB345" s="81">
        <f t="shared" si="27"/>
        <v>0</v>
      </c>
      <c r="AC345" s="81" t="str">
        <f t="shared" si="28"/>
        <v/>
      </c>
      <c r="AD345" s="100">
        <f t="shared" si="29"/>
        <v>0</v>
      </c>
      <c r="AE345" s="101">
        <f t="shared" si="30"/>
        <v>0</v>
      </c>
      <c r="AF345" s="102">
        <f t="shared" si="31"/>
        <v>0</v>
      </c>
      <c r="AG345" s="102">
        <f t="shared" si="32"/>
        <v>0</v>
      </c>
      <c r="AH345" s="102">
        <f t="shared" si="33"/>
        <v>0</v>
      </c>
      <c r="AI345" s="6"/>
    </row>
    <row r="346" spans="8:35" ht="15" customHeight="1">
      <c r="H346" s="95">
        <v>291</v>
      </c>
      <c r="I346" s="95">
        <f t="shared" si="10"/>
        <v>76</v>
      </c>
      <c r="J346" s="96">
        <f t="shared" si="11"/>
        <v>45582</v>
      </c>
      <c r="K346" s="97">
        <f t="shared" si="12"/>
        <v>0</v>
      </c>
      <c r="L346" s="97">
        <f t="shared" si="13"/>
        <v>0</v>
      </c>
      <c r="M346" s="97">
        <f t="shared" si="14"/>
        <v>0</v>
      </c>
      <c r="N346" s="98">
        <f t="shared" si="15"/>
        <v>1</v>
      </c>
      <c r="O346" s="97">
        <f t="shared" si="7"/>
        <v>0</v>
      </c>
      <c r="P346" s="97">
        <f t="shared" si="16"/>
        <v>6</v>
      </c>
      <c r="Q346" s="99">
        <f t="shared" si="8"/>
        <v>0</v>
      </c>
      <c r="R346" s="99">
        <f t="shared" si="17"/>
        <v>5</v>
      </c>
      <c r="S346" s="99">
        <f t="shared" si="18"/>
        <v>5</v>
      </c>
      <c r="T346" s="99">
        <f t="shared" si="19"/>
        <v>0</v>
      </c>
      <c r="U346" s="99">
        <f t="shared" si="20"/>
        <v>0</v>
      </c>
      <c r="V346" s="100">
        <f t="shared" si="21"/>
        <v>0</v>
      </c>
      <c r="W346" s="99">
        <f t="shared" si="22"/>
        <v>0</v>
      </c>
      <c r="X346" s="81">
        <f t="shared" si="23"/>
        <v>0</v>
      </c>
      <c r="Y346" s="81">
        <f t="shared" si="24"/>
        <v>0</v>
      </c>
      <c r="Z346" s="81">
        <f t="shared" si="25"/>
        <v>0</v>
      </c>
      <c r="AA346" s="81">
        <f t="shared" si="26"/>
        <v>0</v>
      </c>
      <c r="AB346" s="81">
        <f t="shared" si="27"/>
        <v>0</v>
      </c>
      <c r="AC346" s="81" t="str">
        <f t="shared" si="28"/>
        <v/>
      </c>
      <c r="AD346" s="100">
        <f t="shared" si="29"/>
        <v>0</v>
      </c>
      <c r="AE346" s="101">
        <f t="shared" si="30"/>
        <v>0</v>
      </c>
      <c r="AF346" s="102">
        <f t="shared" si="31"/>
        <v>0</v>
      </c>
      <c r="AG346" s="102">
        <f t="shared" si="32"/>
        <v>0</v>
      </c>
      <c r="AH346" s="102">
        <f t="shared" si="33"/>
        <v>0</v>
      </c>
      <c r="AI346" s="6"/>
    </row>
    <row r="347" spans="8:35" ht="15" customHeight="1">
      <c r="H347" s="95">
        <v>292</v>
      </c>
      <c r="I347" s="95">
        <f t="shared" si="10"/>
        <v>75</v>
      </c>
      <c r="J347" s="96">
        <f t="shared" si="11"/>
        <v>45583</v>
      </c>
      <c r="K347" s="97">
        <f t="shared" si="12"/>
        <v>0</v>
      </c>
      <c r="L347" s="97">
        <f t="shared" si="13"/>
        <v>0</v>
      </c>
      <c r="M347" s="97">
        <f t="shared" si="14"/>
        <v>0</v>
      </c>
      <c r="N347" s="98">
        <f t="shared" si="15"/>
        <v>1</v>
      </c>
      <c r="O347" s="97">
        <f t="shared" si="7"/>
        <v>0</v>
      </c>
      <c r="P347" s="97">
        <f t="shared" si="16"/>
        <v>6</v>
      </c>
      <c r="Q347" s="99">
        <f t="shared" si="8"/>
        <v>0</v>
      </c>
      <c r="R347" s="99">
        <f t="shared" si="17"/>
        <v>5</v>
      </c>
      <c r="S347" s="99">
        <f t="shared" si="18"/>
        <v>5</v>
      </c>
      <c r="T347" s="99">
        <f t="shared" si="19"/>
        <v>0</v>
      </c>
      <c r="U347" s="99">
        <f t="shared" si="20"/>
        <v>0</v>
      </c>
      <c r="V347" s="100">
        <f t="shared" si="21"/>
        <v>0</v>
      </c>
      <c r="W347" s="99">
        <f t="shared" si="22"/>
        <v>0</v>
      </c>
      <c r="X347" s="81">
        <f t="shared" si="23"/>
        <v>0</v>
      </c>
      <c r="Y347" s="81">
        <f t="shared" si="24"/>
        <v>0</v>
      </c>
      <c r="Z347" s="81">
        <f t="shared" si="25"/>
        <v>0</v>
      </c>
      <c r="AA347" s="81">
        <f t="shared" si="26"/>
        <v>0</v>
      </c>
      <c r="AB347" s="81">
        <f t="shared" si="27"/>
        <v>0</v>
      </c>
      <c r="AC347" s="81" t="str">
        <f t="shared" si="28"/>
        <v/>
      </c>
      <c r="AD347" s="100">
        <f t="shared" si="29"/>
        <v>0</v>
      </c>
      <c r="AE347" s="101">
        <f t="shared" si="30"/>
        <v>0</v>
      </c>
      <c r="AF347" s="102">
        <f t="shared" si="31"/>
        <v>0</v>
      </c>
      <c r="AG347" s="102">
        <f t="shared" si="32"/>
        <v>0</v>
      </c>
      <c r="AH347" s="102">
        <f t="shared" si="33"/>
        <v>0</v>
      </c>
      <c r="AI347" s="6"/>
    </row>
    <row r="348" spans="8:35" ht="15" customHeight="1">
      <c r="H348" s="95">
        <v>293</v>
      </c>
      <c r="I348" s="95">
        <f t="shared" si="10"/>
        <v>74</v>
      </c>
      <c r="J348" s="96">
        <f t="shared" si="11"/>
        <v>45584</v>
      </c>
      <c r="K348" s="97">
        <f t="shared" si="12"/>
        <v>0</v>
      </c>
      <c r="L348" s="97">
        <f t="shared" si="13"/>
        <v>0</v>
      </c>
      <c r="M348" s="97">
        <f t="shared" si="14"/>
        <v>0</v>
      </c>
      <c r="N348" s="98">
        <f t="shared" si="15"/>
        <v>1</v>
      </c>
      <c r="O348" s="97">
        <f t="shared" si="7"/>
        <v>0</v>
      </c>
      <c r="P348" s="97">
        <f t="shared" si="16"/>
        <v>6</v>
      </c>
      <c r="Q348" s="99">
        <f t="shared" si="8"/>
        <v>0</v>
      </c>
      <c r="R348" s="99">
        <f t="shared" si="17"/>
        <v>5</v>
      </c>
      <c r="S348" s="99">
        <f t="shared" si="18"/>
        <v>5</v>
      </c>
      <c r="T348" s="99">
        <f t="shared" si="19"/>
        <v>0</v>
      </c>
      <c r="U348" s="99">
        <f t="shared" si="20"/>
        <v>0</v>
      </c>
      <c r="V348" s="100">
        <f t="shared" si="21"/>
        <v>0</v>
      </c>
      <c r="W348" s="99">
        <f t="shared" si="22"/>
        <v>0</v>
      </c>
      <c r="X348" s="81">
        <f t="shared" si="23"/>
        <v>0</v>
      </c>
      <c r="Y348" s="81">
        <f t="shared" si="24"/>
        <v>0</v>
      </c>
      <c r="Z348" s="81">
        <f t="shared" si="25"/>
        <v>0</v>
      </c>
      <c r="AA348" s="81">
        <f t="shared" si="26"/>
        <v>0</v>
      </c>
      <c r="AB348" s="81">
        <f t="shared" si="27"/>
        <v>0</v>
      </c>
      <c r="AC348" s="81" t="str">
        <f t="shared" si="28"/>
        <v/>
      </c>
      <c r="AD348" s="100">
        <f t="shared" si="29"/>
        <v>0</v>
      </c>
      <c r="AE348" s="101">
        <f t="shared" si="30"/>
        <v>0</v>
      </c>
      <c r="AF348" s="102">
        <f t="shared" si="31"/>
        <v>0</v>
      </c>
      <c r="AG348" s="102">
        <f t="shared" si="32"/>
        <v>0</v>
      </c>
      <c r="AH348" s="102">
        <f t="shared" si="33"/>
        <v>0</v>
      </c>
      <c r="AI348" s="6"/>
    </row>
    <row r="349" spans="8:35" ht="15" customHeight="1">
      <c r="H349" s="95">
        <v>294</v>
      </c>
      <c r="I349" s="95">
        <f t="shared" si="10"/>
        <v>73</v>
      </c>
      <c r="J349" s="96">
        <f t="shared" si="11"/>
        <v>45585</v>
      </c>
      <c r="K349" s="97">
        <f t="shared" si="12"/>
        <v>0</v>
      </c>
      <c r="L349" s="97">
        <f t="shared" si="13"/>
        <v>0</v>
      </c>
      <c r="M349" s="97">
        <f t="shared" si="14"/>
        <v>0</v>
      </c>
      <c r="N349" s="98">
        <f t="shared" si="15"/>
        <v>1</v>
      </c>
      <c r="O349" s="97">
        <f t="shared" si="7"/>
        <v>0</v>
      </c>
      <c r="P349" s="97">
        <f t="shared" si="16"/>
        <v>6</v>
      </c>
      <c r="Q349" s="99">
        <f t="shared" si="8"/>
        <v>0</v>
      </c>
      <c r="R349" s="99">
        <f t="shared" si="17"/>
        <v>5</v>
      </c>
      <c r="S349" s="99">
        <f t="shared" si="18"/>
        <v>5</v>
      </c>
      <c r="T349" s="99">
        <f t="shared" si="19"/>
        <v>0</v>
      </c>
      <c r="U349" s="99">
        <f t="shared" si="20"/>
        <v>0</v>
      </c>
      <c r="V349" s="100">
        <f t="shared" si="21"/>
        <v>0</v>
      </c>
      <c r="W349" s="99">
        <f t="shared" si="22"/>
        <v>0</v>
      </c>
      <c r="X349" s="81">
        <f t="shared" si="23"/>
        <v>0</v>
      </c>
      <c r="Y349" s="81">
        <f t="shared" si="24"/>
        <v>0</v>
      </c>
      <c r="Z349" s="81">
        <f t="shared" si="25"/>
        <v>0</v>
      </c>
      <c r="AA349" s="81">
        <f t="shared" si="26"/>
        <v>0</v>
      </c>
      <c r="AB349" s="81">
        <f t="shared" si="27"/>
        <v>0</v>
      </c>
      <c r="AC349" s="81" t="str">
        <f t="shared" si="28"/>
        <v/>
      </c>
      <c r="AD349" s="100">
        <f t="shared" si="29"/>
        <v>0</v>
      </c>
      <c r="AE349" s="101">
        <f t="shared" si="30"/>
        <v>0</v>
      </c>
      <c r="AF349" s="102">
        <f t="shared" si="31"/>
        <v>0</v>
      </c>
      <c r="AG349" s="102">
        <f t="shared" si="32"/>
        <v>0</v>
      </c>
      <c r="AH349" s="102">
        <f t="shared" si="33"/>
        <v>0</v>
      </c>
      <c r="AI349" s="6"/>
    </row>
    <row r="350" spans="8:35" ht="15" customHeight="1">
      <c r="H350" s="95">
        <v>295</v>
      </c>
      <c r="I350" s="95">
        <f t="shared" si="10"/>
        <v>72</v>
      </c>
      <c r="J350" s="96">
        <f t="shared" si="11"/>
        <v>45586</v>
      </c>
      <c r="K350" s="97">
        <f t="shared" si="12"/>
        <v>0</v>
      </c>
      <c r="L350" s="97">
        <f t="shared" si="13"/>
        <v>0</v>
      </c>
      <c r="M350" s="97">
        <f t="shared" si="14"/>
        <v>0</v>
      </c>
      <c r="N350" s="98">
        <f t="shared" si="15"/>
        <v>1</v>
      </c>
      <c r="O350" s="97">
        <f t="shared" si="7"/>
        <v>0</v>
      </c>
      <c r="P350" s="97">
        <f t="shared" si="16"/>
        <v>6</v>
      </c>
      <c r="Q350" s="99">
        <f t="shared" si="8"/>
        <v>0</v>
      </c>
      <c r="R350" s="99">
        <f t="shared" si="17"/>
        <v>5</v>
      </c>
      <c r="S350" s="99">
        <f t="shared" si="18"/>
        <v>5</v>
      </c>
      <c r="T350" s="99">
        <f t="shared" si="19"/>
        <v>0</v>
      </c>
      <c r="U350" s="99">
        <f t="shared" si="20"/>
        <v>0</v>
      </c>
      <c r="V350" s="100">
        <f t="shared" si="21"/>
        <v>0</v>
      </c>
      <c r="W350" s="99">
        <f t="shared" si="22"/>
        <v>0</v>
      </c>
      <c r="X350" s="81">
        <f t="shared" si="23"/>
        <v>0</v>
      </c>
      <c r="Y350" s="81">
        <f t="shared" si="24"/>
        <v>0</v>
      </c>
      <c r="Z350" s="81">
        <f t="shared" si="25"/>
        <v>0</v>
      </c>
      <c r="AA350" s="81">
        <f t="shared" si="26"/>
        <v>0</v>
      </c>
      <c r="AB350" s="81">
        <f t="shared" si="27"/>
        <v>0</v>
      </c>
      <c r="AC350" s="81" t="str">
        <f t="shared" si="28"/>
        <v/>
      </c>
      <c r="AD350" s="100">
        <f t="shared" si="29"/>
        <v>0</v>
      </c>
      <c r="AE350" s="101">
        <f t="shared" si="30"/>
        <v>0</v>
      </c>
      <c r="AF350" s="102">
        <f t="shared" si="31"/>
        <v>0</v>
      </c>
      <c r="AG350" s="102">
        <f t="shared" si="32"/>
        <v>0</v>
      </c>
      <c r="AH350" s="102">
        <f t="shared" si="33"/>
        <v>0</v>
      </c>
      <c r="AI350" s="6"/>
    </row>
    <row r="351" spans="8:35" ht="15" customHeight="1">
      <c r="H351" s="95">
        <v>296</v>
      </c>
      <c r="I351" s="95">
        <f t="shared" si="10"/>
        <v>71</v>
      </c>
      <c r="J351" s="96">
        <f t="shared" si="11"/>
        <v>45587</v>
      </c>
      <c r="K351" s="97">
        <f t="shared" si="12"/>
        <v>0</v>
      </c>
      <c r="L351" s="97">
        <f t="shared" si="13"/>
        <v>0</v>
      </c>
      <c r="M351" s="97">
        <f t="shared" si="14"/>
        <v>0</v>
      </c>
      <c r="N351" s="98">
        <f t="shared" si="15"/>
        <v>1</v>
      </c>
      <c r="O351" s="97">
        <f t="shared" si="7"/>
        <v>0</v>
      </c>
      <c r="P351" s="97">
        <f t="shared" si="16"/>
        <v>6</v>
      </c>
      <c r="Q351" s="99">
        <f t="shared" si="8"/>
        <v>0</v>
      </c>
      <c r="R351" s="99">
        <f t="shared" si="17"/>
        <v>5</v>
      </c>
      <c r="S351" s="99">
        <f t="shared" si="18"/>
        <v>5</v>
      </c>
      <c r="T351" s="99">
        <f t="shared" si="19"/>
        <v>0</v>
      </c>
      <c r="U351" s="99">
        <f t="shared" si="20"/>
        <v>0</v>
      </c>
      <c r="V351" s="100">
        <f t="shared" si="21"/>
        <v>0</v>
      </c>
      <c r="W351" s="99">
        <f t="shared" si="22"/>
        <v>0</v>
      </c>
      <c r="X351" s="81">
        <f t="shared" si="23"/>
        <v>0</v>
      </c>
      <c r="Y351" s="81">
        <f t="shared" si="24"/>
        <v>0</v>
      </c>
      <c r="Z351" s="81">
        <f t="shared" si="25"/>
        <v>0</v>
      </c>
      <c r="AA351" s="81">
        <f t="shared" si="26"/>
        <v>0</v>
      </c>
      <c r="AB351" s="81">
        <f t="shared" si="27"/>
        <v>0</v>
      </c>
      <c r="AC351" s="81" t="str">
        <f t="shared" si="28"/>
        <v/>
      </c>
      <c r="AD351" s="100">
        <f t="shared" si="29"/>
        <v>0</v>
      </c>
      <c r="AE351" s="101">
        <f t="shared" si="30"/>
        <v>0</v>
      </c>
      <c r="AF351" s="102">
        <f t="shared" si="31"/>
        <v>0</v>
      </c>
      <c r="AG351" s="102">
        <f t="shared" si="32"/>
        <v>0</v>
      </c>
      <c r="AH351" s="102">
        <f t="shared" si="33"/>
        <v>0</v>
      </c>
      <c r="AI351" s="6"/>
    </row>
    <row r="352" spans="8:35" ht="15" customHeight="1">
      <c r="H352" s="95">
        <v>297</v>
      </c>
      <c r="I352" s="95">
        <f t="shared" si="10"/>
        <v>70</v>
      </c>
      <c r="J352" s="96">
        <f t="shared" si="11"/>
        <v>45588</v>
      </c>
      <c r="K352" s="97">
        <f t="shared" si="12"/>
        <v>0</v>
      </c>
      <c r="L352" s="97">
        <f t="shared" si="13"/>
        <v>0</v>
      </c>
      <c r="M352" s="97">
        <f t="shared" si="14"/>
        <v>0</v>
      </c>
      <c r="N352" s="98">
        <f t="shared" si="15"/>
        <v>1</v>
      </c>
      <c r="O352" s="97">
        <f t="shared" si="7"/>
        <v>0</v>
      </c>
      <c r="P352" s="97">
        <f t="shared" si="16"/>
        <v>6</v>
      </c>
      <c r="Q352" s="99">
        <f t="shared" si="8"/>
        <v>0</v>
      </c>
      <c r="R352" s="99">
        <f t="shared" si="17"/>
        <v>5</v>
      </c>
      <c r="S352" s="99">
        <f t="shared" si="18"/>
        <v>5</v>
      </c>
      <c r="T352" s="99">
        <f t="shared" si="19"/>
        <v>0</v>
      </c>
      <c r="U352" s="99">
        <f t="shared" si="20"/>
        <v>0</v>
      </c>
      <c r="V352" s="100">
        <f t="shared" si="21"/>
        <v>0</v>
      </c>
      <c r="W352" s="99">
        <f t="shared" si="22"/>
        <v>0</v>
      </c>
      <c r="X352" s="81">
        <f t="shared" si="23"/>
        <v>0</v>
      </c>
      <c r="Y352" s="81">
        <f t="shared" si="24"/>
        <v>0</v>
      </c>
      <c r="Z352" s="81">
        <f t="shared" si="25"/>
        <v>0</v>
      </c>
      <c r="AA352" s="81">
        <f t="shared" si="26"/>
        <v>0</v>
      </c>
      <c r="AB352" s="81">
        <f t="shared" si="27"/>
        <v>0</v>
      </c>
      <c r="AC352" s="81" t="str">
        <f t="shared" si="28"/>
        <v/>
      </c>
      <c r="AD352" s="100">
        <f t="shared" si="29"/>
        <v>0</v>
      </c>
      <c r="AE352" s="101">
        <f t="shared" si="30"/>
        <v>0</v>
      </c>
      <c r="AF352" s="102">
        <f t="shared" si="31"/>
        <v>0</v>
      </c>
      <c r="AG352" s="102">
        <f t="shared" si="32"/>
        <v>0</v>
      </c>
      <c r="AH352" s="102">
        <f t="shared" si="33"/>
        <v>0</v>
      </c>
      <c r="AI352" s="6"/>
    </row>
    <row r="353" spans="8:35" ht="15" customHeight="1">
      <c r="H353" s="95">
        <v>298</v>
      </c>
      <c r="I353" s="95">
        <f t="shared" si="10"/>
        <v>69</v>
      </c>
      <c r="J353" s="96">
        <f t="shared" si="11"/>
        <v>45589</v>
      </c>
      <c r="K353" s="97">
        <f t="shared" si="12"/>
        <v>48300</v>
      </c>
      <c r="L353" s="97">
        <f t="shared" si="13"/>
        <v>0</v>
      </c>
      <c r="M353" s="97">
        <f t="shared" si="14"/>
        <v>0</v>
      </c>
      <c r="N353" s="98">
        <f t="shared" si="15"/>
        <v>0</v>
      </c>
      <c r="O353" s="97">
        <f t="shared" si="7"/>
        <v>1</v>
      </c>
      <c r="P353" s="97">
        <f t="shared" si="16"/>
        <v>6</v>
      </c>
      <c r="Q353" s="99">
        <f t="shared" si="8"/>
        <v>6</v>
      </c>
      <c r="R353" s="99">
        <f t="shared" si="17"/>
        <v>5</v>
      </c>
      <c r="S353" s="99">
        <f t="shared" si="18"/>
        <v>5</v>
      </c>
      <c r="T353" s="99">
        <f t="shared" si="19"/>
        <v>5</v>
      </c>
      <c r="U353" s="99">
        <f t="shared" si="20"/>
        <v>0</v>
      </c>
      <c r="V353" s="100">
        <f t="shared" si="21"/>
        <v>48300</v>
      </c>
      <c r="W353" s="99">
        <f t="shared" si="22"/>
        <v>0</v>
      </c>
      <c r="X353" s="81">
        <f t="shared" si="23"/>
        <v>0</v>
      </c>
      <c r="Y353" s="81">
        <f t="shared" si="24"/>
        <v>0</v>
      </c>
      <c r="Z353" s="81">
        <f t="shared" si="25"/>
        <v>2730</v>
      </c>
      <c r="AA353" s="81">
        <f t="shared" si="26"/>
        <v>1</v>
      </c>
      <c r="AB353" s="81">
        <f t="shared" si="27"/>
        <v>56</v>
      </c>
      <c r="AC353" s="81">
        <f t="shared" si="28"/>
        <v>56</v>
      </c>
      <c r="AD353" s="100">
        <f t="shared" si="29"/>
        <v>48251.25</v>
      </c>
      <c r="AE353" s="101">
        <f t="shared" si="30"/>
        <v>0.04</v>
      </c>
      <c r="AF353" s="102">
        <f t="shared" si="31"/>
        <v>0</v>
      </c>
      <c r="AG353" s="102">
        <f t="shared" si="32"/>
        <v>1932</v>
      </c>
      <c r="AH353" s="102">
        <f t="shared" si="33"/>
        <v>0</v>
      </c>
      <c r="AI353" s="6"/>
    </row>
    <row r="354" spans="8:35" ht="15" customHeight="1">
      <c r="H354" s="95">
        <v>299</v>
      </c>
      <c r="I354" s="95">
        <f t="shared" si="10"/>
        <v>68</v>
      </c>
      <c r="J354" s="96">
        <f t="shared" si="11"/>
        <v>45590</v>
      </c>
      <c r="K354" s="97">
        <f t="shared" si="12"/>
        <v>0</v>
      </c>
      <c r="L354" s="97">
        <f t="shared" si="13"/>
        <v>0</v>
      </c>
      <c r="M354" s="97">
        <f t="shared" si="14"/>
        <v>0</v>
      </c>
      <c r="N354" s="98">
        <f t="shared" si="15"/>
        <v>0</v>
      </c>
      <c r="O354" s="97">
        <f t="shared" si="7"/>
        <v>1</v>
      </c>
      <c r="P354" s="97">
        <f t="shared" si="16"/>
        <v>6</v>
      </c>
      <c r="Q354" s="99">
        <f t="shared" si="8"/>
        <v>6</v>
      </c>
      <c r="R354" s="99">
        <f t="shared" si="17"/>
        <v>5</v>
      </c>
      <c r="S354" s="99">
        <f t="shared" si="18"/>
        <v>5</v>
      </c>
      <c r="T354" s="99">
        <f t="shared" si="19"/>
        <v>5</v>
      </c>
      <c r="U354" s="99">
        <f t="shared" si="20"/>
        <v>0</v>
      </c>
      <c r="V354" s="100">
        <f t="shared" si="21"/>
        <v>48300</v>
      </c>
      <c r="W354" s="99">
        <f t="shared" si="22"/>
        <v>0</v>
      </c>
      <c r="X354" s="81">
        <f t="shared" si="23"/>
        <v>0</v>
      </c>
      <c r="Y354" s="81">
        <f t="shared" si="24"/>
        <v>0</v>
      </c>
      <c r="Z354" s="81">
        <f t="shared" si="25"/>
        <v>2730</v>
      </c>
      <c r="AA354" s="81">
        <f t="shared" si="26"/>
        <v>2</v>
      </c>
      <c r="AB354" s="81">
        <f t="shared" si="27"/>
        <v>56</v>
      </c>
      <c r="AC354" s="81">
        <f t="shared" si="28"/>
        <v>56</v>
      </c>
      <c r="AD354" s="100">
        <f t="shared" si="29"/>
        <v>48202.5</v>
      </c>
      <c r="AE354" s="101">
        <f t="shared" si="30"/>
        <v>0</v>
      </c>
      <c r="AF354" s="102">
        <f t="shared" si="31"/>
        <v>0</v>
      </c>
      <c r="AG354" s="102">
        <f t="shared" si="32"/>
        <v>0</v>
      </c>
      <c r="AH354" s="102">
        <f t="shared" si="33"/>
        <v>0</v>
      </c>
      <c r="AI354" s="6"/>
    </row>
    <row r="355" spans="8:35" ht="15" customHeight="1">
      <c r="H355" s="95">
        <v>300</v>
      </c>
      <c r="I355" s="95">
        <f t="shared" si="10"/>
        <v>67</v>
      </c>
      <c r="J355" s="96">
        <f t="shared" si="11"/>
        <v>45591</v>
      </c>
      <c r="K355" s="97">
        <f t="shared" si="12"/>
        <v>0</v>
      </c>
      <c r="L355" s="97">
        <f t="shared" si="13"/>
        <v>0</v>
      </c>
      <c r="M355" s="97">
        <f t="shared" si="14"/>
        <v>0</v>
      </c>
      <c r="N355" s="98">
        <f t="shared" si="15"/>
        <v>0</v>
      </c>
      <c r="O355" s="97">
        <f t="shared" si="7"/>
        <v>1</v>
      </c>
      <c r="P355" s="97">
        <f t="shared" si="16"/>
        <v>6</v>
      </c>
      <c r="Q355" s="99">
        <f t="shared" si="8"/>
        <v>6</v>
      </c>
      <c r="R355" s="99">
        <f t="shared" si="17"/>
        <v>5</v>
      </c>
      <c r="S355" s="99">
        <f t="shared" si="18"/>
        <v>5</v>
      </c>
      <c r="T355" s="99">
        <f t="shared" si="19"/>
        <v>5</v>
      </c>
      <c r="U355" s="99">
        <f t="shared" si="20"/>
        <v>0</v>
      </c>
      <c r="V355" s="100">
        <f t="shared" si="21"/>
        <v>48300</v>
      </c>
      <c r="W355" s="99">
        <f t="shared" si="22"/>
        <v>0</v>
      </c>
      <c r="X355" s="81">
        <f t="shared" si="23"/>
        <v>0</v>
      </c>
      <c r="Y355" s="81">
        <f t="shared" si="24"/>
        <v>0</v>
      </c>
      <c r="Z355" s="81">
        <f t="shared" si="25"/>
        <v>2730</v>
      </c>
      <c r="AA355" s="81">
        <f t="shared" si="26"/>
        <v>3</v>
      </c>
      <c r="AB355" s="81">
        <f t="shared" si="27"/>
        <v>56</v>
      </c>
      <c r="AC355" s="81">
        <f t="shared" si="28"/>
        <v>56</v>
      </c>
      <c r="AD355" s="100">
        <f t="shared" si="29"/>
        <v>48153.75</v>
      </c>
      <c r="AE355" s="101">
        <f t="shared" si="30"/>
        <v>0</v>
      </c>
      <c r="AF355" s="102">
        <f t="shared" si="31"/>
        <v>0</v>
      </c>
      <c r="AG355" s="102">
        <f t="shared" si="32"/>
        <v>0</v>
      </c>
      <c r="AH355" s="102">
        <f t="shared" si="33"/>
        <v>0</v>
      </c>
      <c r="AI355" s="6"/>
    </row>
    <row r="356" spans="8:35" ht="15" customHeight="1">
      <c r="H356" s="95">
        <v>301</v>
      </c>
      <c r="I356" s="95">
        <f t="shared" si="10"/>
        <v>66</v>
      </c>
      <c r="J356" s="96">
        <f t="shared" si="11"/>
        <v>45592</v>
      </c>
      <c r="K356" s="97">
        <f t="shared" si="12"/>
        <v>0</v>
      </c>
      <c r="L356" s="97">
        <f t="shared" si="13"/>
        <v>0</v>
      </c>
      <c r="M356" s="97">
        <f t="shared" si="14"/>
        <v>0</v>
      </c>
      <c r="N356" s="98">
        <f t="shared" si="15"/>
        <v>0</v>
      </c>
      <c r="O356" s="97">
        <f t="shared" si="7"/>
        <v>1</v>
      </c>
      <c r="P356" s="97">
        <f t="shared" si="16"/>
        <v>6</v>
      </c>
      <c r="Q356" s="99">
        <f t="shared" si="8"/>
        <v>6</v>
      </c>
      <c r="R356" s="99">
        <f t="shared" si="17"/>
        <v>5</v>
      </c>
      <c r="S356" s="99">
        <f t="shared" si="18"/>
        <v>5</v>
      </c>
      <c r="T356" s="99">
        <f t="shared" si="19"/>
        <v>5</v>
      </c>
      <c r="U356" s="99">
        <f t="shared" si="20"/>
        <v>0</v>
      </c>
      <c r="V356" s="100">
        <f t="shared" si="21"/>
        <v>48300</v>
      </c>
      <c r="W356" s="99">
        <f t="shared" si="22"/>
        <v>0</v>
      </c>
      <c r="X356" s="81">
        <f t="shared" si="23"/>
        <v>0</v>
      </c>
      <c r="Y356" s="81">
        <f t="shared" si="24"/>
        <v>0</v>
      </c>
      <c r="Z356" s="81">
        <f t="shared" si="25"/>
        <v>2730</v>
      </c>
      <c r="AA356" s="81">
        <f t="shared" si="26"/>
        <v>4</v>
      </c>
      <c r="AB356" s="81">
        <f t="shared" si="27"/>
        <v>56</v>
      </c>
      <c r="AC356" s="81">
        <f t="shared" si="28"/>
        <v>56</v>
      </c>
      <c r="AD356" s="100">
        <f t="shared" si="29"/>
        <v>48105</v>
      </c>
      <c r="AE356" s="101">
        <f t="shared" si="30"/>
        <v>0</v>
      </c>
      <c r="AF356" s="102">
        <f t="shared" si="31"/>
        <v>0</v>
      </c>
      <c r="AG356" s="102">
        <f t="shared" si="32"/>
        <v>0</v>
      </c>
      <c r="AH356" s="102">
        <f t="shared" si="33"/>
        <v>0</v>
      </c>
      <c r="AI356" s="6"/>
    </row>
    <row r="357" spans="8:35" ht="15" customHeight="1">
      <c r="H357" s="95">
        <v>302</v>
      </c>
      <c r="I357" s="95">
        <f t="shared" si="10"/>
        <v>65</v>
      </c>
      <c r="J357" s="96">
        <f t="shared" si="11"/>
        <v>45593</v>
      </c>
      <c r="K357" s="97">
        <f t="shared" si="12"/>
        <v>0</v>
      </c>
      <c r="L357" s="97">
        <f t="shared" si="13"/>
        <v>0</v>
      </c>
      <c r="M357" s="97">
        <f t="shared" si="14"/>
        <v>0</v>
      </c>
      <c r="N357" s="98">
        <f t="shared" si="15"/>
        <v>0</v>
      </c>
      <c r="O357" s="97">
        <f t="shared" si="7"/>
        <v>1</v>
      </c>
      <c r="P357" s="97">
        <f t="shared" si="16"/>
        <v>6</v>
      </c>
      <c r="Q357" s="99">
        <f t="shared" si="8"/>
        <v>6</v>
      </c>
      <c r="R357" s="99">
        <f t="shared" si="17"/>
        <v>5</v>
      </c>
      <c r="S357" s="99">
        <f t="shared" si="18"/>
        <v>5</v>
      </c>
      <c r="T357" s="99">
        <f t="shared" si="19"/>
        <v>5</v>
      </c>
      <c r="U357" s="99">
        <f t="shared" si="20"/>
        <v>0</v>
      </c>
      <c r="V357" s="100">
        <f t="shared" si="21"/>
        <v>48300</v>
      </c>
      <c r="W357" s="99">
        <f t="shared" si="22"/>
        <v>0</v>
      </c>
      <c r="X357" s="81">
        <f t="shared" si="23"/>
        <v>0</v>
      </c>
      <c r="Y357" s="81">
        <f t="shared" si="24"/>
        <v>0</v>
      </c>
      <c r="Z357" s="81">
        <f t="shared" si="25"/>
        <v>2730</v>
      </c>
      <c r="AA357" s="81">
        <f t="shared" si="26"/>
        <v>5</v>
      </c>
      <c r="AB357" s="81">
        <f t="shared" si="27"/>
        <v>56</v>
      </c>
      <c r="AC357" s="81">
        <f t="shared" si="28"/>
        <v>56</v>
      </c>
      <c r="AD357" s="100">
        <f t="shared" si="29"/>
        <v>48056.25</v>
      </c>
      <c r="AE357" s="101">
        <f t="shared" si="30"/>
        <v>0</v>
      </c>
      <c r="AF357" s="102">
        <f t="shared" si="31"/>
        <v>0</v>
      </c>
      <c r="AG357" s="102">
        <f t="shared" si="32"/>
        <v>0</v>
      </c>
      <c r="AH357" s="102">
        <f t="shared" si="33"/>
        <v>0</v>
      </c>
      <c r="AI357" s="6"/>
    </row>
    <row r="358" spans="8:35" ht="15" customHeight="1">
      <c r="H358" s="95">
        <v>303</v>
      </c>
      <c r="I358" s="95">
        <f t="shared" si="10"/>
        <v>64</v>
      </c>
      <c r="J358" s="96">
        <f t="shared" si="11"/>
        <v>45594</v>
      </c>
      <c r="K358" s="97">
        <f t="shared" si="12"/>
        <v>0</v>
      </c>
      <c r="L358" s="97">
        <f t="shared" si="13"/>
        <v>0</v>
      </c>
      <c r="M358" s="97">
        <f t="shared" si="14"/>
        <v>0</v>
      </c>
      <c r="N358" s="98">
        <f t="shared" si="15"/>
        <v>0</v>
      </c>
      <c r="O358" s="97">
        <f t="shared" si="7"/>
        <v>1</v>
      </c>
      <c r="P358" s="97">
        <f t="shared" si="16"/>
        <v>6</v>
      </c>
      <c r="Q358" s="99">
        <f t="shared" si="8"/>
        <v>6</v>
      </c>
      <c r="R358" s="99">
        <f t="shared" si="17"/>
        <v>5</v>
      </c>
      <c r="S358" s="99">
        <f t="shared" si="18"/>
        <v>5</v>
      </c>
      <c r="T358" s="99">
        <f t="shared" si="19"/>
        <v>5</v>
      </c>
      <c r="U358" s="99">
        <f t="shared" si="20"/>
        <v>0</v>
      </c>
      <c r="V358" s="100">
        <f t="shared" si="21"/>
        <v>48300</v>
      </c>
      <c r="W358" s="99">
        <f t="shared" si="22"/>
        <v>0</v>
      </c>
      <c r="X358" s="81">
        <f t="shared" si="23"/>
        <v>0</v>
      </c>
      <c r="Y358" s="81">
        <f t="shared" si="24"/>
        <v>0</v>
      </c>
      <c r="Z358" s="81">
        <f t="shared" si="25"/>
        <v>2730</v>
      </c>
      <c r="AA358" s="81">
        <f t="shared" si="26"/>
        <v>6</v>
      </c>
      <c r="AB358" s="81">
        <f t="shared" si="27"/>
        <v>56</v>
      </c>
      <c r="AC358" s="81">
        <f t="shared" si="28"/>
        <v>56</v>
      </c>
      <c r="AD358" s="100">
        <f t="shared" si="29"/>
        <v>48007.5</v>
      </c>
      <c r="AE358" s="101">
        <f t="shared" si="30"/>
        <v>0</v>
      </c>
      <c r="AF358" s="102">
        <f t="shared" si="31"/>
        <v>0</v>
      </c>
      <c r="AG358" s="102">
        <f t="shared" si="32"/>
        <v>0</v>
      </c>
      <c r="AH358" s="102">
        <f t="shared" si="33"/>
        <v>0</v>
      </c>
      <c r="AI358" s="6"/>
    </row>
    <row r="359" spans="8:35" ht="15" customHeight="1">
      <c r="H359" s="95">
        <v>304</v>
      </c>
      <c r="I359" s="95">
        <f t="shared" si="10"/>
        <v>63</v>
      </c>
      <c r="J359" s="96">
        <f t="shared" si="11"/>
        <v>45595</v>
      </c>
      <c r="K359" s="97">
        <f t="shared" si="12"/>
        <v>0</v>
      </c>
      <c r="L359" s="97">
        <f t="shared" si="13"/>
        <v>0</v>
      </c>
      <c r="M359" s="97">
        <f t="shared" si="14"/>
        <v>0</v>
      </c>
      <c r="N359" s="98">
        <f t="shared" si="15"/>
        <v>0</v>
      </c>
      <c r="O359" s="97">
        <f t="shared" si="7"/>
        <v>1</v>
      </c>
      <c r="P359" s="97">
        <f t="shared" si="16"/>
        <v>6</v>
      </c>
      <c r="Q359" s="99">
        <f t="shared" si="8"/>
        <v>6</v>
      </c>
      <c r="R359" s="99">
        <f t="shared" si="17"/>
        <v>5</v>
      </c>
      <c r="S359" s="99">
        <f t="shared" si="18"/>
        <v>5</v>
      </c>
      <c r="T359" s="99">
        <f t="shared" si="19"/>
        <v>5</v>
      </c>
      <c r="U359" s="99">
        <f t="shared" si="20"/>
        <v>0</v>
      </c>
      <c r="V359" s="100">
        <f t="shared" si="21"/>
        <v>48300</v>
      </c>
      <c r="W359" s="99">
        <f t="shared" si="22"/>
        <v>0</v>
      </c>
      <c r="X359" s="81">
        <f t="shared" si="23"/>
        <v>0</v>
      </c>
      <c r="Y359" s="81">
        <f t="shared" si="24"/>
        <v>0</v>
      </c>
      <c r="Z359" s="81">
        <f t="shared" si="25"/>
        <v>2730</v>
      </c>
      <c r="AA359" s="81">
        <f t="shared" si="26"/>
        <v>7</v>
      </c>
      <c r="AB359" s="81">
        <f t="shared" si="27"/>
        <v>56</v>
      </c>
      <c r="AC359" s="81">
        <f t="shared" si="28"/>
        <v>56</v>
      </c>
      <c r="AD359" s="100">
        <f t="shared" si="29"/>
        <v>47958.75</v>
      </c>
      <c r="AE359" s="101">
        <f t="shared" si="30"/>
        <v>0</v>
      </c>
      <c r="AF359" s="102">
        <f t="shared" si="31"/>
        <v>0</v>
      </c>
      <c r="AG359" s="102">
        <f t="shared" si="32"/>
        <v>0</v>
      </c>
      <c r="AH359" s="102">
        <f t="shared" si="33"/>
        <v>0</v>
      </c>
      <c r="AI359" s="6"/>
    </row>
    <row r="360" spans="8:35" ht="15" customHeight="1">
      <c r="H360" s="95">
        <v>305</v>
      </c>
      <c r="I360" s="95">
        <f t="shared" si="10"/>
        <v>62</v>
      </c>
      <c r="J360" s="96">
        <f t="shared" si="11"/>
        <v>45596</v>
      </c>
      <c r="K360" s="97">
        <f t="shared" si="12"/>
        <v>0</v>
      </c>
      <c r="L360" s="97">
        <f t="shared" si="13"/>
        <v>0</v>
      </c>
      <c r="M360" s="97">
        <f t="shared" si="14"/>
        <v>0</v>
      </c>
      <c r="N360" s="98">
        <f t="shared" si="15"/>
        <v>0</v>
      </c>
      <c r="O360" s="97">
        <f t="shared" si="7"/>
        <v>1</v>
      </c>
      <c r="P360" s="97">
        <f t="shared" si="16"/>
        <v>6</v>
      </c>
      <c r="Q360" s="99">
        <f t="shared" si="8"/>
        <v>6</v>
      </c>
      <c r="R360" s="99">
        <f t="shared" si="17"/>
        <v>5</v>
      </c>
      <c r="S360" s="99">
        <f t="shared" si="18"/>
        <v>5</v>
      </c>
      <c r="T360" s="99">
        <f t="shared" si="19"/>
        <v>5</v>
      </c>
      <c r="U360" s="99">
        <f t="shared" si="20"/>
        <v>0</v>
      </c>
      <c r="V360" s="100">
        <f t="shared" si="21"/>
        <v>48300</v>
      </c>
      <c r="W360" s="99">
        <f t="shared" si="22"/>
        <v>0</v>
      </c>
      <c r="X360" s="81">
        <f t="shared" si="23"/>
        <v>0</v>
      </c>
      <c r="Y360" s="81">
        <f t="shared" si="24"/>
        <v>0</v>
      </c>
      <c r="Z360" s="81">
        <f t="shared" si="25"/>
        <v>2730</v>
      </c>
      <c r="AA360" s="81">
        <f t="shared" si="26"/>
        <v>8</v>
      </c>
      <c r="AB360" s="81">
        <f t="shared" si="27"/>
        <v>56</v>
      </c>
      <c r="AC360" s="81">
        <f t="shared" si="28"/>
        <v>56</v>
      </c>
      <c r="AD360" s="100">
        <f t="shared" si="29"/>
        <v>47910</v>
      </c>
      <c r="AE360" s="101">
        <f t="shared" si="30"/>
        <v>0</v>
      </c>
      <c r="AF360" s="102">
        <f t="shared" si="31"/>
        <v>0</v>
      </c>
      <c r="AG360" s="102">
        <f t="shared" si="32"/>
        <v>0</v>
      </c>
      <c r="AH360" s="102">
        <f t="shared" si="33"/>
        <v>0</v>
      </c>
      <c r="AI360" s="6"/>
    </row>
    <row r="361" spans="8:35" ht="15" customHeight="1">
      <c r="H361" s="95">
        <v>306</v>
      </c>
      <c r="I361" s="95">
        <f t="shared" si="10"/>
        <v>61</v>
      </c>
      <c r="J361" s="96">
        <f t="shared" si="11"/>
        <v>45597</v>
      </c>
      <c r="K361" s="97">
        <f t="shared" si="12"/>
        <v>0</v>
      </c>
      <c r="L361" s="97">
        <f t="shared" si="13"/>
        <v>0</v>
      </c>
      <c r="M361" s="97">
        <f t="shared" si="14"/>
        <v>0</v>
      </c>
      <c r="N361" s="98">
        <f t="shared" si="15"/>
        <v>0</v>
      </c>
      <c r="O361" s="97">
        <f t="shared" si="7"/>
        <v>1</v>
      </c>
      <c r="P361" s="97">
        <f t="shared" si="16"/>
        <v>6</v>
      </c>
      <c r="Q361" s="99">
        <f t="shared" si="8"/>
        <v>6</v>
      </c>
      <c r="R361" s="99">
        <f t="shared" si="17"/>
        <v>5</v>
      </c>
      <c r="S361" s="99">
        <f t="shared" si="18"/>
        <v>5</v>
      </c>
      <c r="T361" s="99">
        <f t="shared" si="19"/>
        <v>5</v>
      </c>
      <c r="U361" s="99">
        <f t="shared" si="20"/>
        <v>0</v>
      </c>
      <c r="V361" s="100">
        <f t="shared" si="21"/>
        <v>48300</v>
      </c>
      <c r="W361" s="99">
        <f t="shared" si="22"/>
        <v>0</v>
      </c>
      <c r="X361" s="81">
        <f t="shared" si="23"/>
        <v>0</v>
      </c>
      <c r="Y361" s="81">
        <f t="shared" si="24"/>
        <v>0</v>
      </c>
      <c r="Z361" s="81">
        <f t="shared" si="25"/>
        <v>2730</v>
      </c>
      <c r="AA361" s="81">
        <f t="shared" si="26"/>
        <v>9</v>
      </c>
      <c r="AB361" s="81">
        <f t="shared" si="27"/>
        <v>56</v>
      </c>
      <c r="AC361" s="81">
        <f t="shared" si="28"/>
        <v>56</v>
      </c>
      <c r="AD361" s="100">
        <f t="shared" si="29"/>
        <v>47861.25</v>
      </c>
      <c r="AE361" s="101">
        <f t="shared" si="30"/>
        <v>0</v>
      </c>
      <c r="AF361" s="102">
        <f t="shared" si="31"/>
        <v>0</v>
      </c>
      <c r="AG361" s="102">
        <f t="shared" si="32"/>
        <v>0</v>
      </c>
      <c r="AH361" s="102">
        <f t="shared" si="33"/>
        <v>0</v>
      </c>
      <c r="AI361" s="6"/>
    </row>
    <row r="362" spans="8:35" ht="15" customHeight="1">
      <c r="H362" s="95">
        <v>307</v>
      </c>
      <c r="I362" s="95">
        <f t="shared" si="10"/>
        <v>60</v>
      </c>
      <c r="J362" s="96">
        <f t="shared" si="11"/>
        <v>45598</v>
      </c>
      <c r="K362" s="97">
        <f t="shared" si="12"/>
        <v>0</v>
      </c>
      <c r="L362" s="97">
        <f t="shared" si="13"/>
        <v>0</v>
      </c>
      <c r="M362" s="97">
        <f t="shared" si="14"/>
        <v>0</v>
      </c>
      <c r="N362" s="98">
        <f t="shared" si="15"/>
        <v>0</v>
      </c>
      <c r="O362" s="97">
        <f t="shared" si="7"/>
        <v>1</v>
      </c>
      <c r="P362" s="97">
        <f t="shared" si="16"/>
        <v>6</v>
      </c>
      <c r="Q362" s="99">
        <f t="shared" si="8"/>
        <v>6</v>
      </c>
      <c r="R362" s="99">
        <f t="shared" si="17"/>
        <v>5</v>
      </c>
      <c r="S362" s="99">
        <f t="shared" si="18"/>
        <v>5</v>
      </c>
      <c r="T362" s="99">
        <f t="shared" si="19"/>
        <v>5</v>
      </c>
      <c r="U362" s="99">
        <f t="shared" si="20"/>
        <v>0</v>
      </c>
      <c r="V362" s="100">
        <f t="shared" si="21"/>
        <v>48300</v>
      </c>
      <c r="W362" s="99">
        <f t="shared" si="22"/>
        <v>0</v>
      </c>
      <c r="X362" s="81">
        <f t="shared" si="23"/>
        <v>0</v>
      </c>
      <c r="Y362" s="81">
        <f t="shared" si="24"/>
        <v>0</v>
      </c>
      <c r="Z362" s="81">
        <f t="shared" si="25"/>
        <v>2730</v>
      </c>
      <c r="AA362" s="81">
        <f t="shared" si="26"/>
        <v>10</v>
      </c>
      <c r="AB362" s="81">
        <f t="shared" si="27"/>
        <v>56</v>
      </c>
      <c r="AC362" s="81">
        <f t="shared" si="28"/>
        <v>56</v>
      </c>
      <c r="AD362" s="100">
        <f t="shared" si="29"/>
        <v>47812.5</v>
      </c>
      <c r="AE362" s="101">
        <f t="shared" si="30"/>
        <v>0</v>
      </c>
      <c r="AF362" s="102">
        <f t="shared" si="31"/>
        <v>0</v>
      </c>
      <c r="AG362" s="102">
        <f t="shared" si="32"/>
        <v>0</v>
      </c>
      <c r="AH362" s="102">
        <f t="shared" si="33"/>
        <v>0</v>
      </c>
      <c r="AI362" s="6"/>
    </row>
    <row r="363" spans="8:35" ht="15" customHeight="1">
      <c r="H363" s="95">
        <v>308</v>
      </c>
      <c r="I363" s="95">
        <f t="shared" si="10"/>
        <v>59</v>
      </c>
      <c r="J363" s="96">
        <f t="shared" si="11"/>
        <v>45599</v>
      </c>
      <c r="K363" s="97">
        <f t="shared" si="12"/>
        <v>0</v>
      </c>
      <c r="L363" s="97">
        <f t="shared" si="13"/>
        <v>0</v>
      </c>
      <c r="M363" s="97">
        <f t="shared" si="14"/>
        <v>0</v>
      </c>
      <c r="N363" s="98">
        <f t="shared" si="15"/>
        <v>0</v>
      </c>
      <c r="O363" s="97">
        <f t="shared" si="7"/>
        <v>1</v>
      </c>
      <c r="P363" s="97">
        <f t="shared" si="16"/>
        <v>6</v>
      </c>
      <c r="Q363" s="99">
        <f t="shared" si="8"/>
        <v>6</v>
      </c>
      <c r="R363" s="99">
        <f t="shared" si="17"/>
        <v>5</v>
      </c>
      <c r="S363" s="99">
        <f t="shared" si="18"/>
        <v>5</v>
      </c>
      <c r="T363" s="99">
        <f t="shared" si="19"/>
        <v>5</v>
      </c>
      <c r="U363" s="99">
        <f t="shared" si="20"/>
        <v>0</v>
      </c>
      <c r="V363" s="100">
        <f t="shared" si="21"/>
        <v>48300</v>
      </c>
      <c r="W363" s="99">
        <f t="shared" si="22"/>
        <v>0</v>
      </c>
      <c r="X363" s="81">
        <f t="shared" si="23"/>
        <v>0</v>
      </c>
      <c r="Y363" s="81">
        <f t="shared" si="24"/>
        <v>0</v>
      </c>
      <c r="Z363" s="81">
        <f t="shared" si="25"/>
        <v>2730</v>
      </c>
      <c r="AA363" s="81">
        <f t="shared" si="26"/>
        <v>11</v>
      </c>
      <c r="AB363" s="81">
        <f t="shared" si="27"/>
        <v>56</v>
      </c>
      <c r="AC363" s="81">
        <f t="shared" si="28"/>
        <v>56</v>
      </c>
      <c r="AD363" s="100">
        <f t="shared" si="29"/>
        <v>47763.75</v>
      </c>
      <c r="AE363" s="101">
        <f t="shared" si="30"/>
        <v>0</v>
      </c>
      <c r="AF363" s="102">
        <f t="shared" si="31"/>
        <v>0</v>
      </c>
      <c r="AG363" s="102">
        <f t="shared" si="32"/>
        <v>0</v>
      </c>
      <c r="AH363" s="102">
        <f t="shared" si="33"/>
        <v>0</v>
      </c>
      <c r="AI363" s="6"/>
    </row>
    <row r="364" spans="8:35" ht="15" customHeight="1">
      <c r="H364" s="95">
        <v>309</v>
      </c>
      <c r="I364" s="95">
        <f t="shared" si="10"/>
        <v>58</v>
      </c>
      <c r="J364" s="96">
        <f t="shared" si="11"/>
        <v>45600</v>
      </c>
      <c r="K364" s="97">
        <f t="shared" si="12"/>
        <v>0</v>
      </c>
      <c r="L364" s="97">
        <f t="shared" si="13"/>
        <v>0</v>
      </c>
      <c r="M364" s="97">
        <f t="shared" si="14"/>
        <v>0</v>
      </c>
      <c r="N364" s="98">
        <f t="shared" si="15"/>
        <v>0</v>
      </c>
      <c r="O364" s="97">
        <f t="shared" si="7"/>
        <v>1</v>
      </c>
      <c r="P364" s="97">
        <f t="shared" si="16"/>
        <v>6</v>
      </c>
      <c r="Q364" s="99">
        <f t="shared" si="8"/>
        <v>6</v>
      </c>
      <c r="R364" s="99">
        <f t="shared" si="17"/>
        <v>5</v>
      </c>
      <c r="S364" s="99">
        <f t="shared" si="18"/>
        <v>5</v>
      </c>
      <c r="T364" s="99">
        <f t="shared" si="19"/>
        <v>5</v>
      </c>
      <c r="U364" s="99">
        <f t="shared" si="20"/>
        <v>0</v>
      </c>
      <c r="V364" s="100">
        <f t="shared" si="21"/>
        <v>48300</v>
      </c>
      <c r="W364" s="99">
        <f t="shared" si="22"/>
        <v>0</v>
      </c>
      <c r="X364" s="81">
        <f t="shared" si="23"/>
        <v>0</v>
      </c>
      <c r="Y364" s="81">
        <f t="shared" si="24"/>
        <v>0</v>
      </c>
      <c r="Z364" s="81">
        <f t="shared" si="25"/>
        <v>2730</v>
      </c>
      <c r="AA364" s="81">
        <f t="shared" si="26"/>
        <v>12</v>
      </c>
      <c r="AB364" s="81">
        <f t="shared" si="27"/>
        <v>56</v>
      </c>
      <c r="AC364" s="81">
        <f t="shared" si="28"/>
        <v>56</v>
      </c>
      <c r="AD364" s="100">
        <f t="shared" si="29"/>
        <v>47715</v>
      </c>
      <c r="AE364" s="101">
        <f t="shared" si="30"/>
        <v>0</v>
      </c>
      <c r="AF364" s="102">
        <f t="shared" si="31"/>
        <v>0</v>
      </c>
      <c r="AG364" s="102">
        <f t="shared" si="32"/>
        <v>0</v>
      </c>
      <c r="AH364" s="102">
        <f t="shared" si="33"/>
        <v>0</v>
      </c>
      <c r="AI364" s="6"/>
    </row>
    <row r="365" spans="8:35" ht="15" customHeight="1">
      <c r="H365" s="95">
        <v>310</v>
      </c>
      <c r="I365" s="95">
        <f t="shared" si="10"/>
        <v>57</v>
      </c>
      <c r="J365" s="96">
        <f t="shared" si="11"/>
        <v>45601</v>
      </c>
      <c r="K365" s="97">
        <f t="shared" si="12"/>
        <v>0</v>
      </c>
      <c r="L365" s="97">
        <f t="shared" si="13"/>
        <v>0</v>
      </c>
      <c r="M365" s="97">
        <f t="shared" si="14"/>
        <v>0</v>
      </c>
      <c r="N365" s="98">
        <f t="shared" si="15"/>
        <v>0</v>
      </c>
      <c r="O365" s="97">
        <f t="shared" si="7"/>
        <v>1</v>
      </c>
      <c r="P365" s="97">
        <f t="shared" si="16"/>
        <v>6</v>
      </c>
      <c r="Q365" s="99">
        <f t="shared" si="8"/>
        <v>6</v>
      </c>
      <c r="R365" s="99">
        <f t="shared" si="17"/>
        <v>5</v>
      </c>
      <c r="S365" s="99">
        <f t="shared" si="18"/>
        <v>5</v>
      </c>
      <c r="T365" s="99">
        <f t="shared" si="19"/>
        <v>5</v>
      </c>
      <c r="U365" s="99">
        <f t="shared" si="20"/>
        <v>0</v>
      </c>
      <c r="V365" s="100">
        <f t="shared" si="21"/>
        <v>48300</v>
      </c>
      <c r="W365" s="99">
        <f t="shared" si="22"/>
        <v>0</v>
      </c>
      <c r="X365" s="81">
        <f t="shared" si="23"/>
        <v>0</v>
      </c>
      <c r="Y365" s="81">
        <f t="shared" si="24"/>
        <v>0</v>
      </c>
      <c r="Z365" s="81">
        <f t="shared" si="25"/>
        <v>2730</v>
      </c>
      <c r="AA365" s="81">
        <f t="shared" si="26"/>
        <v>13</v>
      </c>
      <c r="AB365" s="81">
        <f t="shared" si="27"/>
        <v>56</v>
      </c>
      <c r="AC365" s="81">
        <f t="shared" si="28"/>
        <v>56</v>
      </c>
      <c r="AD365" s="100">
        <f t="shared" si="29"/>
        <v>47666.25</v>
      </c>
      <c r="AE365" s="101">
        <f t="shared" si="30"/>
        <v>0</v>
      </c>
      <c r="AF365" s="102">
        <f t="shared" si="31"/>
        <v>0</v>
      </c>
      <c r="AG365" s="102">
        <f t="shared" si="32"/>
        <v>0</v>
      </c>
      <c r="AH365" s="102">
        <f t="shared" si="33"/>
        <v>0</v>
      </c>
      <c r="AI365" s="6"/>
    </row>
    <row r="366" spans="8:35" ht="15" customHeight="1">
      <c r="H366" s="95">
        <v>311</v>
      </c>
      <c r="I366" s="95">
        <f t="shared" si="10"/>
        <v>56</v>
      </c>
      <c r="J366" s="96">
        <f t="shared" si="11"/>
        <v>45602</v>
      </c>
      <c r="K366" s="97">
        <f t="shared" si="12"/>
        <v>0</v>
      </c>
      <c r="L366" s="97">
        <f t="shared" si="13"/>
        <v>0</v>
      </c>
      <c r="M366" s="97">
        <f t="shared" si="14"/>
        <v>0</v>
      </c>
      <c r="N366" s="98">
        <f t="shared" si="15"/>
        <v>0</v>
      </c>
      <c r="O366" s="97">
        <f t="shared" si="7"/>
        <v>1</v>
      </c>
      <c r="P366" s="97">
        <f t="shared" si="16"/>
        <v>6</v>
      </c>
      <c r="Q366" s="99">
        <f t="shared" si="8"/>
        <v>6</v>
      </c>
      <c r="R366" s="99">
        <f t="shared" si="17"/>
        <v>5</v>
      </c>
      <c r="S366" s="99">
        <f t="shared" si="18"/>
        <v>5</v>
      </c>
      <c r="T366" s="99">
        <f t="shared" si="19"/>
        <v>5</v>
      </c>
      <c r="U366" s="99">
        <f t="shared" si="20"/>
        <v>0</v>
      </c>
      <c r="V366" s="100">
        <f t="shared" si="21"/>
        <v>48300</v>
      </c>
      <c r="W366" s="99">
        <f t="shared" si="22"/>
        <v>0</v>
      </c>
      <c r="X366" s="81">
        <f t="shared" si="23"/>
        <v>0</v>
      </c>
      <c r="Y366" s="81">
        <f t="shared" si="24"/>
        <v>0</v>
      </c>
      <c r="Z366" s="81">
        <f t="shared" si="25"/>
        <v>2730</v>
      </c>
      <c r="AA366" s="81">
        <f t="shared" si="26"/>
        <v>14</v>
      </c>
      <c r="AB366" s="81">
        <f t="shared" si="27"/>
        <v>56</v>
      </c>
      <c r="AC366" s="81">
        <f t="shared" si="28"/>
        <v>56</v>
      </c>
      <c r="AD366" s="100">
        <f t="shared" si="29"/>
        <v>47617.5</v>
      </c>
      <c r="AE366" s="101">
        <f t="shared" si="30"/>
        <v>0</v>
      </c>
      <c r="AF366" s="102">
        <f t="shared" si="31"/>
        <v>0</v>
      </c>
      <c r="AG366" s="102">
        <f t="shared" si="32"/>
        <v>0</v>
      </c>
      <c r="AH366" s="102">
        <f t="shared" si="33"/>
        <v>0</v>
      </c>
      <c r="AI366" s="6"/>
    </row>
    <row r="367" spans="8:35" ht="15" customHeight="1">
      <c r="H367" s="95">
        <v>312</v>
      </c>
      <c r="I367" s="95">
        <f t="shared" si="10"/>
        <v>55</v>
      </c>
      <c r="J367" s="96">
        <f t="shared" si="11"/>
        <v>45603</v>
      </c>
      <c r="K367" s="97">
        <f t="shared" si="12"/>
        <v>0</v>
      </c>
      <c r="L367" s="97">
        <f t="shared" si="13"/>
        <v>0</v>
      </c>
      <c r="M367" s="97">
        <f t="shared" si="14"/>
        <v>0</v>
      </c>
      <c r="N367" s="98">
        <f t="shared" si="15"/>
        <v>0</v>
      </c>
      <c r="O367" s="97">
        <f t="shared" si="7"/>
        <v>1</v>
      </c>
      <c r="P367" s="97">
        <f t="shared" si="16"/>
        <v>6</v>
      </c>
      <c r="Q367" s="99">
        <f t="shared" si="8"/>
        <v>6</v>
      </c>
      <c r="R367" s="99">
        <f t="shared" si="17"/>
        <v>5</v>
      </c>
      <c r="S367" s="99">
        <f t="shared" si="18"/>
        <v>5</v>
      </c>
      <c r="T367" s="99">
        <f t="shared" si="19"/>
        <v>5</v>
      </c>
      <c r="U367" s="99">
        <f t="shared" si="20"/>
        <v>0</v>
      </c>
      <c r="V367" s="100">
        <f t="shared" si="21"/>
        <v>48300</v>
      </c>
      <c r="W367" s="99">
        <f t="shared" si="22"/>
        <v>0</v>
      </c>
      <c r="X367" s="81">
        <f t="shared" si="23"/>
        <v>0</v>
      </c>
      <c r="Y367" s="81">
        <f t="shared" si="24"/>
        <v>0</v>
      </c>
      <c r="Z367" s="81">
        <f t="shared" si="25"/>
        <v>2730</v>
      </c>
      <c r="AA367" s="81">
        <f t="shared" si="26"/>
        <v>15</v>
      </c>
      <c r="AB367" s="81">
        <f t="shared" si="27"/>
        <v>56</v>
      </c>
      <c r="AC367" s="81">
        <f t="shared" si="28"/>
        <v>56</v>
      </c>
      <c r="AD367" s="100">
        <f t="shared" si="29"/>
        <v>47568.75</v>
      </c>
      <c r="AE367" s="101">
        <f t="shared" si="30"/>
        <v>0</v>
      </c>
      <c r="AF367" s="102">
        <f t="shared" si="31"/>
        <v>0</v>
      </c>
      <c r="AG367" s="102">
        <f t="shared" si="32"/>
        <v>0</v>
      </c>
      <c r="AH367" s="102">
        <f t="shared" si="33"/>
        <v>0</v>
      </c>
      <c r="AI367" s="6"/>
    </row>
    <row r="368" spans="8:35" ht="15" customHeight="1">
      <c r="H368" s="95">
        <v>313</v>
      </c>
      <c r="I368" s="95">
        <f t="shared" si="10"/>
        <v>54</v>
      </c>
      <c r="J368" s="96">
        <f t="shared" si="11"/>
        <v>45604</v>
      </c>
      <c r="K368" s="97">
        <f t="shared" si="12"/>
        <v>0</v>
      </c>
      <c r="L368" s="97">
        <f t="shared" si="13"/>
        <v>0</v>
      </c>
      <c r="M368" s="97">
        <f t="shared" si="14"/>
        <v>0</v>
      </c>
      <c r="N368" s="98">
        <f t="shared" si="15"/>
        <v>0</v>
      </c>
      <c r="O368" s="97">
        <f t="shared" si="7"/>
        <v>1</v>
      </c>
      <c r="P368" s="97">
        <f t="shared" si="16"/>
        <v>6</v>
      </c>
      <c r="Q368" s="99">
        <f t="shared" si="8"/>
        <v>6</v>
      </c>
      <c r="R368" s="99">
        <f t="shared" si="17"/>
        <v>5</v>
      </c>
      <c r="S368" s="99">
        <f t="shared" si="18"/>
        <v>5</v>
      </c>
      <c r="T368" s="99">
        <f t="shared" si="19"/>
        <v>5</v>
      </c>
      <c r="U368" s="99">
        <f t="shared" si="20"/>
        <v>0</v>
      </c>
      <c r="V368" s="100">
        <f t="shared" si="21"/>
        <v>48300</v>
      </c>
      <c r="W368" s="99">
        <f t="shared" si="22"/>
        <v>0</v>
      </c>
      <c r="X368" s="81">
        <f t="shared" si="23"/>
        <v>0</v>
      </c>
      <c r="Y368" s="81">
        <f t="shared" si="24"/>
        <v>0</v>
      </c>
      <c r="Z368" s="81">
        <f t="shared" si="25"/>
        <v>2730</v>
      </c>
      <c r="AA368" s="81">
        <f t="shared" si="26"/>
        <v>16</v>
      </c>
      <c r="AB368" s="81">
        <f t="shared" si="27"/>
        <v>56</v>
      </c>
      <c r="AC368" s="81">
        <f t="shared" si="28"/>
        <v>56</v>
      </c>
      <c r="AD368" s="100">
        <f t="shared" si="29"/>
        <v>47520</v>
      </c>
      <c r="AE368" s="101">
        <f t="shared" si="30"/>
        <v>0</v>
      </c>
      <c r="AF368" s="102">
        <f t="shared" si="31"/>
        <v>0</v>
      </c>
      <c r="AG368" s="102">
        <f t="shared" si="32"/>
        <v>0</v>
      </c>
      <c r="AH368" s="102">
        <f t="shared" si="33"/>
        <v>0</v>
      </c>
      <c r="AI368" s="6"/>
    </row>
    <row r="369" spans="8:46" ht="15" customHeight="1">
      <c r="H369" s="95">
        <v>314</v>
      </c>
      <c r="I369" s="95">
        <f t="shared" si="10"/>
        <v>53</v>
      </c>
      <c r="J369" s="96">
        <f t="shared" si="11"/>
        <v>45605</v>
      </c>
      <c r="K369" s="97">
        <f t="shared" si="12"/>
        <v>0</v>
      </c>
      <c r="L369" s="97">
        <f t="shared" si="13"/>
        <v>0</v>
      </c>
      <c r="M369" s="97">
        <f t="shared" si="14"/>
        <v>0</v>
      </c>
      <c r="N369" s="98">
        <f t="shared" si="15"/>
        <v>0</v>
      </c>
      <c r="O369" s="97">
        <f t="shared" si="7"/>
        <v>1</v>
      </c>
      <c r="P369" s="97">
        <f t="shared" si="16"/>
        <v>6</v>
      </c>
      <c r="Q369" s="99">
        <f t="shared" si="8"/>
        <v>6</v>
      </c>
      <c r="R369" s="99">
        <f t="shared" si="17"/>
        <v>5</v>
      </c>
      <c r="S369" s="99">
        <f t="shared" si="18"/>
        <v>5</v>
      </c>
      <c r="T369" s="99">
        <f t="shared" si="19"/>
        <v>5</v>
      </c>
      <c r="U369" s="99">
        <f t="shared" si="20"/>
        <v>0</v>
      </c>
      <c r="V369" s="100">
        <f t="shared" si="21"/>
        <v>48300</v>
      </c>
      <c r="W369" s="99">
        <f t="shared" si="22"/>
        <v>0</v>
      </c>
      <c r="X369" s="81">
        <f t="shared" si="23"/>
        <v>0</v>
      </c>
      <c r="Y369" s="81">
        <f t="shared" si="24"/>
        <v>0</v>
      </c>
      <c r="Z369" s="81">
        <f t="shared" si="25"/>
        <v>2730</v>
      </c>
      <c r="AA369" s="81">
        <f t="shared" si="26"/>
        <v>17</v>
      </c>
      <c r="AB369" s="81">
        <f t="shared" si="27"/>
        <v>56</v>
      </c>
      <c r="AC369" s="81">
        <f t="shared" si="28"/>
        <v>56</v>
      </c>
      <c r="AD369" s="100">
        <f t="shared" si="29"/>
        <v>47471.25</v>
      </c>
      <c r="AE369" s="101">
        <f t="shared" si="30"/>
        <v>0</v>
      </c>
      <c r="AF369" s="102">
        <f t="shared" si="31"/>
        <v>0</v>
      </c>
      <c r="AG369" s="102">
        <f t="shared" si="32"/>
        <v>0</v>
      </c>
      <c r="AH369" s="102">
        <f t="shared" si="33"/>
        <v>0</v>
      </c>
      <c r="AI369" s="6"/>
    </row>
    <row r="370" spans="8:46" ht="15" customHeight="1">
      <c r="H370" s="95">
        <v>315</v>
      </c>
      <c r="I370" s="95">
        <f t="shared" si="10"/>
        <v>52</v>
      </c>
      <c r="J370" s="96">
        <f t="shared" si="11"/>
        <v>45606</v>
      </c>
      <c r="K370" s="97">
        <f t="shared" si="12"/>
        <v>0</v>
      </c>
      <c r="L370" s="97">
        <f t="shared" si="13"/>
        <v>0</v>
      </c>
      <c r="M370" s="97">
        <f t="shared" si="14"/>
        <v>0</v>
      </c>
      <c r="N370" s="98">
        <f t="shared" si="15"/>
        <v>0</v>
      </c>
      <c r="O370" s="97">
        <f t="shared" si="7"/>
        <v>1</v>
      </c>
      <c r="P370" s="97">
        <f t="shared" si="16"/>
        <v>6</v>
      </c>
      <c r="Q370" s="99">
        <f t="shared" si="8"/>
        <v>6</v>
      </c>
      <c r="R370" s="99">
        <f t="shared" si="17"/>
        <v>5</v>
      </c>
      <c r="S370" s="99">
        <f t="shared" si="18"/>
        <v>5</v>
      </c>
      <c r="T370" s="99">
        <f t="shared" si="19"/>
        <v>5</v>
      </c>
      <c r="U370" s="99">
        <f t="shared" si="20"/>
        <v>0</v>
      </c>
      <c r="V370" s="100">
        <f t="shared" si="21"/>
        <v>48300</v>
      </c>
      <c r="W370" s="99">
        <f t="shared" si="22"/>
        <v>0</v>
      </c>
      <c r="X370" s="81">
        <f t="shared" si="23"/>
        <v>0</v>
      </c>
      <c r="Y370" s="81">
        <f t="shared" si="24"/>
        <v>0</v>
      </c>
      <c r="Z370" s="81">
        <f t="shared" si="25"/>
        <v>2730</v>
      </c>
      <c r="AA370" s="81">
        <f t="shared" si="26"/>
        <v>18</v>
      </c>
      <c r="AB370" s="81">
        <f t="shared" si="27"/>
        <v>56</v>
      </c>
      <c r="AC370" s="81">
        <f t="shared" si="28"/>
        <v>56</v>
      </c>
      <c r="AD370" s="100">
        <f t="shared" si="29"/>
        <v>47422.5</v>
      </c>
      <c r="AE370" s="101">
        <f t="shared" si="30"/>
        <v>0</v>
      </c>
      <c r="AF370" s="102">
        <f t="shared" si="31"/>
        <v>0</v>
      </c>
      <c r="AG370" s="102">
        <f t="shared" si="32"/>
        <v>0</v>
      </c>
      <c r="AH370" s="102">
        <f t="shared" si="33"/>
        <v>0</v>
      </c>
      <c r="AI370" s="6"/>
    </row>
    <row r="371" spans="8:46" ht="15" customHeight="1">
      <c r="H371" s="95">
        <v>316</v>
      </c>
      <c r="I371" s="95">
        <f t="shared" si="10"/>
        <v>51</v>
      </c>
      <c r="J371" s="96">
        <f t="shared" si="11"/>
        <v>45607</v>
      </c>
      <c r="K371" s="97">
        <f t="shared" si="12"/>
        <v>0</v>
      </c>
      <c r="L371" s="97">
        <f t="shared" si="13"/>
        <v>0</v>
      </c>
      <c r="M371" s="97">
        <f t="shared" si="14"/>
        <v>0</v>
      </c>
      <c r="N371" s="98">
        <f t="shared" si="15"/>
        <v>0</v>
      </c>
      <c r="O371" s="97">
        <f t="shared" si="7"/>
        <v>1</v>
      </c>
      <c r="P371" s="97">
        <f t="shared" si="16"/>
        <v>6</v>
      </c>
      <c r="Q371" s="99">
        <f t="shared" si="8"/>
        <v>6</v>
      </c>
      <c r="R371" s="99">
        <f t="shared" si="17"/>
        <v>5</v>
      </c>
      <c r="S371" s="99">
        <f t="shared" si="18"/>
        <v>5</v>
      </c>
      <c r="T371" s="99">
        <f t="shared" si="19"/>
        <v>5</v>
      </c>
      <c r="U371" s="99">
        <f t="shared" si="20"/>
        <v>0</v>
      </c>
      <c r="V371" s="100">
        <f t="shared" si="21"/>
        <v>48300</v>
      </c>
      <c r="W371" s="99">
        <f t="shared" si="22"/>
        <v>0</v>
      </c>
      <c r="X371" s="81">
        <f t="shared" si="23"/>
        <v>0</v>
      </c>
      <c r="Y371" s="81">
        <f t="shared" si="24"/>
        <v>0</v>
      </c>
      <c r="Z371" s="81">
        <f t="shared" si="25"/>
        <v>2730</v>
      </c>
      <c r="AA371" s="81">
        <f t="shared" si="26"/>
        <v>19</v>
      </c>
      <c r="AB371" s="81">
        <f t="shared" si="27"/>
        <v>56</v>
      </c>
      <c r="AC371" s="81">
        <f t="shared" si="28"/>
        <v>56</v>
      </c>
      <c r="AD371" s="100">
        <f t="shared" si="29"/>
        <v>47373.75</v>
      </c>
      <c r="AE371" s="101">
        <f t="shared" si="30"/>
        <v>0</v>
      </c>
      <c r="AF371" s="102">
        <f t="shared" si="31"/>
        <v>0</v>
      </c>
      <c r="AG371" s="102">
        <f t="shared" si="32"/>
        <v>0</v>
      </c>
      <c r="AH371" s="102">
        <f t="shared" si="33"/>
        <v>0</v>
      </c>
      <c r="AI371" s="6"/>
    </row>
    <row r="372" spans="8:46" ht="15" customHeight="1">
      <c r="H372" s="95">
        <v>317</v>
      </c>
      <c r="I372" s="95">
        <f t="shared" si="10"/>
        <v>50</v>
      </c>
      <c r="J372" s="96">
        <f t="shared" si="11"/>
        <v>45608</v>
      </c>
      <c r="K372" s="97">
        <f t="shared" si="12"/>
        <v>0</v>
      </c>
      <c r="L372" s="97">
        <f t="shared" si="13"/>
        <v>0</v>
      </c>
      <c r="M372" s="97">
        <f t="shared" si="14"/>
        <v>0</v>
      </c>
      <c r="N372" s="98">
        <f t="shared" si="15"/>
        <v>0</v>
      </c>
      <c r="O372" s="97">
        <f t="shared" si="7"/>
        <v>1</v>
      </c>
      <c r="P372" s="97">
        <f t="shared" si="16"/>
        <v>6</v>
      </c>
      <c r="Q372" s="99">
        <f t="shared" si="8"/>
        <v>6</v>
      </c>
      <c r="R372" s="99">
        <f t="shared" si="17"/>
        <v>5</v>
      </c>
      <c r="S372" s="99">
        <f t="shared" si="18"/>
        <v>5</v>
      </c>
      <c r="T372" s="99">
        <f t="shared" si="19"/>
        <v>5</v>
      </c>
      <c r="U372" s="99">
        <f t="shared" si="20"/>
        <v>0</v>
      </c>
      <c r="V372" s="100">
        <f t="shared" si="21"/>
        <v>48300</v>
      </c>
      <c r="W372" s="99">
        <f t="shared" si="22"/>
        <v>0</v>
      </c>
      <c r="X372" s="81">
        <f t="shared" si="23"/>
        <v>0</v>
      </c>
      <c r="Y372" s="81">
        <f t="shared" si="24"/>
        <v>0</v>
      </c>
      <c r="Z372" s="81">
        <f t="shared" si="25"/>
        <v>2730</v>
      </c>
      <c r="AA372" s="81">
        <f t="shared" si="26"/>
        <v>20</v>
      </c>
      <c r="AB372" s="81">
        <f t="shared" si="27"/>
        <v>56</v>
      </c>
      <c r="AC372" s="81">
        <f t="shared" si="28"/>
        <v>56</v>
      </c>
      <c r="AD372" s="100">
        <f t="shared" si="29"/>
        <v>47325</v>
      </c>
      <c r="AE372" s="101">
        <f t="shared" si="30"/>
        <v>0</v>
      </c>
      <c r="AF372" s="102">
        <f t="shared" si="31"/>
        <v>0</v>
      </c>
      <c r="AG372" s="102">
        <f t="shared" si="32"/>
        <v>0</v>
      </c>
      <c r="AH372" s="102">
        <f t="shared" si="33"/>
        <v>0</v>
      </c>
      <c r="AI372" s="6"/>
    </row>
    <row r="373" spans="8:46" ht="15" customHeight="1">
      <c r="H373" s="95">
        <v>318</v>
      </c>
      <c r="I373" s="95">
        <f t="shared" si="10"/>
        <v>49</v>
      </c>
      <c r="J373" s="96">
        <f t="shared" si="11"/>
        <v>45609</v>
      </c>
      <c r="K373" s="97">
        <f t="shared" si="12"/>
        <v>0</v>
      </c>
      <c r="L373" s="97">
        <f t="shared" si="13"/>
        <v>0</v>
      </c>
      <c r="M373" s="97">
        <f t="shared" si="14"/>
        <v>0</v>
      </c>
      <c r="N373" s="98">
        <f t="shared" si="15"/>
        <v>0</v>
      </c>
      <c r="O373" s="97">
        <f t="shared" si="7"/>
        <v>1</v>
      </c>
      <c r="P373" s="97">
        <f t="shared" si="16"/>
        <v>6</v>
      </c>
      <c r="Q373" s="99">
        <f t="shared" si="8"/>
        <v>6</v>
      </c>
      <c r="R373" s="99">
        <f t="shared" si="17"/>
        <v>5</v>
      </c>
      <c r="S373" s="99">
        <f t="shared" si="18"/>
        <v>5</v>
      </c>
      <c r="T373" s="99">
        <f t="shared" si="19"/>
        <v>5</v>
      </c>
      <c r="U373" s="99">
        <f t="shared" si="20"/>
        <v>0</v>
      </c>
      <c r="V373" s="100">
        <f t="shared" si="21"/>
        <v>48300</v>
      </c>
      <c r="W373" s="99">
        <f t="shared" si="22"/>
        <v>0</v>
      </c>
      <c r="X373" s="81">
        <f t="shared" si="23"/>
        <v>0</v>
      </c>
      <c r="Y373" s="81">
        <f t="shared" si="24"/>
        <v>0</v>
      </c>
      <c r="Z373" s="81">
        <f t="shared" si="25"/>
        <v>2730</v>
      </c>
      <c r="AA373" s="81">
        <f t="shared" si="26"/>
        <v>21</v>
      </c>
      <c r="AB373" s="81">
        <f t="shared" si="27"/>
        <v>56</v>
      </c>
      <c r="AC373" s="81">
        <f t="shared" si="28"/>
        <v>56</v>
      </c>
      <c r="AD373" s="100">
        <f t="shared" si="29"/>
        <v>47276.25</v>
      </c>
      <c r="AE373" s="101">
        <f t="shared" si="30"/>
        <v>0</v>
      </c>
      <c r="AF373" s="102">
        <f t="shared" si="31"/>
        <v>0</v>
      </c>
      <c r="AG373" s="102">
        <f t="shared" si="32"/>
        <v>0</v>
      </c>
      <c r="AH373" s="102">
        <f t="shared" si="33"/>
        <v>0</v>
      </c>
      <c r="AI373" s="6"/>
    </row>
    <row r="374" spans="8:46" ht="15" customHeight="1">
      <c r="H374" s="95">
        <v>319</v>
      </c>
      <c r="I374" s="95">
        <f t="shared" si="10"/>
        <v>48</v>
      </c>
      <c r="J374" s="96">
        <f t="shared" si="11"/>
        <v>45610</v>
      </c>
      <c r="K374" s="97">
        <f t="shared" si="12"/>
        <v>0</v>
      </c>
      <c r="L374" s="97">
        <f t="shared" si="13"/>
        <v>0</v>
      </c>
      <c r="M374" s="97">
        <f t="shared" si="14"/>
        <v>0</v>
      </c>
      <c r="N374" s="98">
        <f t="shared" si="15"/>
        <v>0</v>
      </c>
      <c r="O374" s="97">
        <f t="shared" si="7"/>
        <v>1</v>
      </c>
      <c r="P374" s="97">
        <f t="shared" si="16"/>
        <v>6</v>
      </c>
      <c r="Q374" s="99">
        <f t="shared" si="8"/>
        <v>6</v>
      </c>
      <c r="R374" s="99">
        <f t="shared" si="17"/>
        <v>5</v>
      </c>
      <c r="S374" s="99">
        <f t="shared" si="18"/>
        <v>5</v>
      </c>
      <c r="T374" s="99">
        <f t="shared" si="19"/>
        <v>5</v>
      </c>
      <c r="U374" s="99">
        <f t="shared" si="20"/>
        <v>0</v>
      </c>
      <c r="V374" s="100">
        <f t="shared" si="21"/>
        <v>48300</v>
      </c>
      <c r="W374" s="99">
        <f t="shared" si="22"/>
        <v>0</v>
      </c>
      <c r="X374" s="81">
        <f t="shared" si="23"/>
        <v>0</v>
      </c>
      <c r="Y374" s="81">
        <f t="shared" si="24"/>
        <v>0</v>
      </c>
      <c r="Z374" s="81">
        <f t="shared" si="25"/>
        <v>2730</v>
      </c>
      <c r="AA374" s="81">
        <f t="shared" si="26"/>
        <v>22</v>
      </c>
      <c r="AB374" s="81">
        <f t="shared" si="27"/>
        <v>56</v>
      </c>
      <c r="AC374" s="81">
        <f t="shared" si="28"/>
        <v>56</v>
      </c>
      <c r="AD374" s="100">
        <f t="shared" si="29"/>
        <v>47227.5</v>
      </c>
      <c r="AE374" s="101">
        <f t="shared" si="30"/>
        <v>0</v>
      </c>
      <c r="AF374" s="102">
        <f t="shared" si="31"/>
        <v>0</v>
      </c>
      <c r="AG374" s="102">
        <f t="shared" si="32"/>
        <v>0</v>
      </c>
      <c r="AH374" s="102">
        <f t="shared" si="33"/>
        <v>0</v>
      </c>
      <c r="AI374" s="6"/>
    </row>
    <row r="375" spans="8:46" ht="15" customHeight="1">
      <c r="H375" s="95">
        <v>320</v>
      </c>
      <c r="I375" s="95">
        <f t="shared" si="10"/>
        <v>47</v>
      </c>
      <c r="J375" s="96">
        <f t="shared" si="11"/>
        <v>45611</v>
      </c>
      <c r="K375" s="97">
        <f t="shared" si="12"/>
        <v>0</v>
      </c>
      <c r="L375" s="97">
        <f t="shared" si="13"/>
        <v>0</v>
      </c>
      <c r="M375" s="97">
        <f t="shared" si="14"/>
        <v>0</v>
      </c>
      <c r="N375" s="98">
        <f t="shared" si="15"/>
        <v>0</v>
      </c>
      <c r="O375" s="97">
        <f t="shared" si="7"/>
        <v>1</v>
      </c>
      <c r="P375" s="97">
        <f t="shared" si="16"/>
        <v>6</v>
      </c>
      <c r="Q375" s="99">
        <f t="shared" si="8"/>
        <v>6</v>
      </c>
      <c r="R375" s="99">
        <f t="shared" si="17"/>
        <v>5</v>
      </c>
      <c r="S375" s="99">
        <f t="shared" si="18"/>
        <v>5</v>
      </c>
      <c r="T375" s="99">
        <f t="shared" si="19"/>
        <v>5</v>
      </c>
      <c r="U375" s="99">
        <f t="shared" si="20"/>
        <v>0</v>
      </c>
      <c r="V375" s="100">
        <f t="shared" si="21"/>
        <v>48300</v>
      </c>
      <c r="W375" s="99">
        <f t="shared" si="22"/>
        <v>0</v>
      </c>
      <c r="X375" s="81">
        <f t="shared" si="23"/>
        <v>0</v>
      </c>
      <c r="Y375" s="81">
        <f t="shared" si="24"/>
        <v>0</v>
      </c>
      <c r="Z375" s="81">
        <f t="shared" si="25"/>
        <v>2730</v>
      </c>
      <c r="AA375" s="81">
        <f t="shared" si="26"/>
        <v>23</v>
      </c>
      <c r="AB375" s="81">
        <f t="shared" si="27"/>
        <v>56</v>
      </c>
      <c r="AC375" s="81">
        <f t="shared" si="28"/>
        <v>56</v>
      </c>
      <c r="AD375" s="100">
        <f t="shared" si="29"/>
        <v>47178.75</v>
      </c>
      <c r="AE375" s="101">
        <f t="shared" si="30"/>
        <v>0</v>
      </c>
      <c r="AF375" s="102">
        <f t="shared" si="31"/>
        <v>0</v>
      </c>
      <c r="AG375" s="102">
        <f t="shared" si="32"/>
        <v>0</v>
      </c>
      <c r="AH375" s="102">
        <f t="shared" si="33"/>
        <v>0</v>
      </c>
      <c r="AI375" s="6"/>
    </row>
    <row r="376" spans="8:46" ht="15" customHeight="1">
      <c r="H376" s="95">
        <v>321</v>
      </c>
      <c r="I376" s="95">
        <f t="shared" si="10"/>
        <v>46</v>
      </c>
      <c r="J376" s="96">
        <f t="shared" si="11"/>
        <v>45612</v>
      </c>
      <c r="K376" s="97">
        <f t="shared" si="12"/>
        <v>0</v>
      </c>
      <c r="L376" s="97">
        <f t="shared" si="13"/>
        <v>0</v>
      </c>
      <c r="M376" s="97">
        <f t="shared" si="14"/>
        <v>0</v>
      </c>
      <c r="N376" s="98">
        <f t="shared" si="15"/>
        <v>0</v>
      </c>
      <c r="O376" s="97">
        <f t="shared" si="7"/>
        <v>1</v>
      </c>
      <c r="P376" s="97">
        <f t="shared" si="16"/>
        <v>6</v>
      </c>
      <c r="Q376" s="99">
        <f t="shared" si="8"/>
        <v>6</v>
      </c>
      <c r="R376" s="99">
        <f t="shared" si="17"/>
        <v>5</v>
      </c>
      <c r="S376" s="99">
        <f t="shared" si="18"/>
        <v>5</v>
      </c>
      <c r="T376" s="99">
        <f t="shared" si="19"/>
        <v>5</v>
      </c>
      <c r="U376" s="99">
        <f t="shared" si="20"/>
        <v>0</v>
      </c>
      <c r="V376" s="100">
        <f t="shared" si="21"/>
        <v>48300</v>
      </c>
      <c r="W376" s="99">
        <f t="shared" si="22"/>
        <v>0</v>
      </c>
      <c r="X376" s="81">
        <f t="shared" si="23"/>
        <v>0</v>
      </c>
      <c r="Y376" s="81">
        <f t="shared" si="24"/>
        <v>0</v>
      </c>
      <c r="Z376" s="81">
        <f t="shared" si="25"/>
        <v>2730</v>
      </c>
      <c r="AA376" s="81">
        <f t="shared" si="26"/>
        <v>24</v>
      </c>
      <c r="AB376" s="81">
        <f t="shared" si="27"/>
        <v>56</v>
      </c>
      <c r="AC376" s="81">
        <f t="shared" si="28"/>
        <v>56</v>
      </c>
      <c r="AD376" s="100">
        <f t="shared" si="29"/>
        <v>47130</v>
      </c>
      <c r="AE376" s="101">
        <f t="shared" si="30"/>
        <v>0</v>
      </c>
      <c r="AF376" s="102">
        <f t="shared" si="31"/>
        <v>0</v>
      </c>
      <c r="AG376" s="102">
        <f t="shared" si="32"/>
        <v>0</v>
      </c>
      <c r="AH376" s="102">
        <f t="shared" si="33"/>
        <v>0</v>
      </c>
      <c r="AI376" s="6"/>
    </row>
    <row r="377" spans="8:46" ht="15" customHeight="1">
      <c r="H377" s="95">
        <v>322</v>
      </c>
      <c r="I377" s="95">
        <f t="shared" si="10"/>
        <v>45</v>
      </c>
      <c r="J377" s="96">
        <f t="shared" si="11"/>
        <v>45613</v>
      </c>
      <c r="K377" s="97">
        <f t="shared" si="12"/>
        <v>0</v>
      </c>
      <c r="L377" s="97">
        <f t="shared" si="13"/>
        <v>0</v>
      </c>
      <c r="M377" s="97">
        <f t="shared" si="14"/>
        <v>0</v>
      </c>
      <c r="N377" s="98">
        <f t="shared" si="15"/>
        <v>0</v>
      </c>
      <c r="O377" s="97">
        <f t="shared" si="7"/>
        <v>1</v>
      </c>
      <c r="P377" s="97">
        <f t="shared" si="16"/>
        <v>6</v>
      </c>
      <c r="Q377" s="99">
        <f t="shared" si="8"/>
        <v>6</v>
      </c>
      <c r="R377" s="99">
        <f t="shared" si="17"/>
        <v>5</v>
      </c>
      <c r="S377" s="99">
        <f t="shared" si="18"/>
        <v>5</v>
      </c>
      <c r="T377" s="99">
        <f t="shared" si="19"/>
        <v>5</v>
      </c>
      <c r="U377" s="99">
        <f t="shared" si="20"/>
        <v>0</v>
      </c>
      <c r="V377" s="100">
        <f t="shared" si="21"/>
        <v>48300</v>
      </c>
      <c r="W377" s="99">
        <f t="shared" si="22"/>
        <v>0</v>
      </c>
      <c r="X377" s="81">
        <f t="shared" si="23"/>
        <v>0</v>
      </c>
      <c r="Y377" s="81">
        <f t="shared" si="24"/>
        <v>0</v>
      </c>
      <c r="Z377" s="81">
        <f t="shared" si="25"/>
        <v>2730</v>
      </c>
      <c r="AA377" s="81">
        <f t="shared" si="26"/>
        <v>25</v>
      </c>
      <c r="AB377" s="81">
        <f t="shared" si="27"/>
        <v>56</v>
      </c>
      <c r="AC377" s="81">
        <f t="shared" si="28"/>
        <v>56</v>
      </c>
      <c r="AD377" s="100">
        <f t="shared" si="29"/>
        <v>47081.25</v>
      </c>
      <c r="AE377" s="101">
        <f t="shared" si="30"/>
        <v>0</v>
      </c>
      <c r="AF377" s="102">
        <f t="shared" si="31"/>
        <v>0</v>
      </c>
      <c r="AG377" s="102">
        <f t="shared" si="32"/>
        <v>0</v>
      </c>
      <c r="AH377" s="102">
        <f t="shared" si="33"/>
        <v>0</v>
      </c>
      <c r="AI377" s="6"/>
    </row>
    <row r="378" spans="8:46" ht="15" customHeight="1">
      <c r="H378" s="95">
        <v>323</v>
      </c>
      <c r="I378" s="95">
        <f t="shared" si="10"/>
        <v>44</v>
      </c>
      <c r="J378" s="96">
        <f t="shared" si="11"/>
        <v>45614</v>
      </c>
      <c r="K378" s="97">
        <f t="shared" si="12"/>
        <v>0</v>
      </c>
      <c r="L378" s="97">
        <f t="shared" si="13"/>
        <v>0</v>
      </c>
      <c r="M378" s="97">
        <f t="shared" si="14"/>
        <v>0</v>
      </c>
      <c r="N378" s="98">
        <f t="shared" si="15"/>
        <v>0</v>
      </c>
      <c r="O378" s="97">
        <f t="shared" si="7"/>
        <v>1</v>
      </c>
      <c r="P378" s="97">
        <f t="shared" si="16"/>
        <v>6</v>
      </c>
      <c r="Q378" s="99">
        <f t="shared" si="8"/>
        <v>6</v>
      </c>
      <c r="R378" s="99">
        <f t="shared" si="17"/>
        <v>5</v>
      </c>
      <c r="S378" s="99">
        <f t="shared" si="18"/>
        <v>5</v>
      </c>
      <c r="T378" s="99">
        <f t="shared" si="19"/>
        <v>5</v>
      </c>
      <c r="U378" s="99">
        <f t="shared" si="20"/>
        <v>0</v>
      </c>
      <c r="V378" s="100">
        <f t="shared" si="21"/>
        <v>48300</v>
      </c>
      <c r="W378" s="99">
        <f t="shared" si="22"/>
        <v>0</v>
      </c>
      <c r="X378" s="81">
        <f t="shared" si="23"/>
        <v>0</v>
      </c>
      <c r="Y378" s="81">
        <f t="shared" si="24"/>
        <v>0</v>
      </c>
      <c r="Z378" s="81">
        <f t="shared" si="25"/>
        <v>2730</v>
      </c>
      <c r="AA378" s="81">
        <f t="shared" si="26"/>
        <v>26</v>
      </c>
      <c r="AB378" s="81">
        <f t="shared" si="27"/>
        <v>56</v>
      </c>
      <c r="AC378" s="81">
        <f t="shared" si="28"/>
        <v>56</v>
      </c>
      <c r="AD378" s="100">
        <f t="shared" si="29"/>
        <v>47032.5</v>
      </c>
      <c r="AE378" s="101">
        <f t="shared" si="30"/>
        <v>0</v>
      </c>
      <c r="AF378" s="102">
        <f t="shared" si="31"/>
        <v>0</v>
      </c>
      <c r="AG378" s="102">
        <f t="shared" si="32"/>
        <v>0</v>
      </c>
      <c r="AH378" s="102">
        <f t="shared" si="33"/>
        <v>0</v>
      </c>
      <c r="AI378" s="6"/>
    </row>
    <row r="379" spans="8:46" ht="15" customHeight="1">
      <c r="H379" s="95">
        <v>324</v>
      </c>
      <c r="I379" s="95">
        <f t="shared" si="10"/>
        <v>43</v>
      </c>
      <c r="J379" s="96">
        <f t="shared" si="11"/>
        <v>45615</v>
      </c>
      <c r="K379" s="97">
        <f t="shared" si="12"/>
        <v>0</v>
      </c>
      <c r="L379" s="97">
        <f t="shared" si="13"/>
        <v>0</v>
      </c>
      <c r="M379" s="97">
        <f t="shared" si="14"/>
        <v>0</v>
      </c>
      <c r="N379" s="98">
        <f t="shared" si="15"/>
        <v>0</v>
      </c>
      <c r="O379" s="97">
        <f t="shared" si="7"/>
        <v>1</v>
      </c>
      <c r="P379" s="97">
        <f t="shared" si="16"/>
        <v>6</v>
      </c>
      <c r="Q379" s="99">
        <f t="shared" si="8"/>
        <v>6</v>
      </c>
      <c r="R379" s="99">
        <f t="shared" si="17"/>
        <v>5</v>
      </c>
      <c r="S379" s="99">
        <f t="shared" si="18"/>
        <v>5</v>
      </c>
      <c r="T379" s="99">
        <f t="shared" si="19"/>
        <v>5</v>
      </c>
      <c r="U379" s="99">
        <f t="shared" si="20"/>
        <v>0</v>
      </c>
      <c r="V379" s="100">
        <f t="shared" si="21"/>
        <v>48300</v>
      </c>
      <c r="W379" s="99">
        <f t="shared" si="22"/>
        <v>0</v>
      </c>
      <c r="X379" s="81">
        <f t="shared" si="23"/>
        <v>0</v>
      </c>
      <c r="Y379" s="81">
        <f t="shared" si="24"/>
        <v>0</v>
      </c>
      <c r="Z379" s="81">
        <f t="shared" si="25"/>
        <v>2730</v>
      </c>
      <c r="AA379" s="81">
        <f t="shared" si="26"/>
        <v>27</v>
      </c>
      <c r="AB379" s="81">
        <f t="shared" si="27"/>
        <v>56</v>
      </c>
      <c r="AC379" s="81">
        <f t="shared" si="28"/>
        <v>56</v>
      </c>
      <c r="AD379" s="100">
        <f t="shared" si="29"/>
        <v>46983.75</v>
      </c>
      <c r="AE379" s="101">
        <f t="shared" si="30"/>
        <v>0</v>
      </c>
      <c r="AF379" s="102">
        <f t="shared" si="31"/>
        <v>0</v>
      </c>
      <c r="AG379" s="102">
        <f t="shared" si="32"/>
        <v>0</v>
      </c>
      <c r="AH379" s="102">
        <f t="shared" si="33"/>
        <v>0</v>
      </c>
      <c r="AI379" s="6"/>
      <c r="AM379" s="6"/>
      <c r="AN379" s="6"/>
      <c r="AO379" s="6"/>
      <c r="AP379" s="6"/>
      <c r="AQ379" s="6"/>
      <c r="AR379" s="6"/>
    </row>
    <row r="380" spans="8:46" ht="15" customHeight="1">
      <c r="H380" s="95">
        <v>325</v>
      </c>
      <c r="I380" s="95">
        <f t="shared" si="10"/>
        <v>42</v>
      </c>
      <c r="J380" s="96">
        <f t="shared" si="11"/>
        <v>45616</v>
      </c>
      <c r="K380" s="97">
        <f t="shared" si="12"/>
        <v>0</v>
      </c>
      <c r="L380" s="97">
        <f t="shared" si="13"/>
        <v>0</v>
      </c>
      <c r="M380" s="97">
        <f t="shared" si="14"/>
        <v>0</v>
      </c>
      <c r="N380" s="98">
        <f t="shared" si="15"/>
        <v>0</v>
      </c>
      <c r="O380" s="97">
        <f t="shared" si="7"/>
        <v>1</v>
      </c>
      <c r="P380" s="97">
        <f t="shared" si="16"/>
        <v>6</v>
      </c>
      <c r="Q380" s="99">
        <f t="shared" si="8"/>
        <v>6</v>
      </c>
      <c r="R380" s="99">
        <f t="shared" si="17"/>
        <v>5</v>
      </c>
      <c r="S380" s="99">
        <f t="shared" si="18"/>
        <v>5</v>
      </c>
      <c r="T380" s="99">
        <f t="shared" si="19"/>
        <v>5</v>
      </c>
      <c r="U380" s="99">
        <f t="shared" si="20"/>
        <v>0</v>
      </c>
      <c r="V380" s="100">
        <f t="shared" si="21"/>
        <v>48300</v>
      </c>
      <c r="W380" s="99">
        <f t="shared" si="22"/>
        <v>0</v>
      </c>
      <c r="X380" s="81">
        <f t="shared" si="23"/>
        <v>0</v>
      </c>
      <c r="Y380" s="81">
        <f t="shared" si="24"/>
        <v>0</v>
      </c>
      <c r="Z380" s="81">
        <f t="shared" si="25"/>
        <v>2730</v>
      </c>
      <c r="AA380" s="81">
        <f t="shared" si="26"/>
        <v>28</v>
      </c>
      <c r="AB380" s="81">
        <f t="shared" si="27"/>
        <v>56</v>
      </c>
      <c r="AC380" s="81">
        <f t="shared" si="28"/>
        <v>56</v>
      </c>
      <c r="AD380" s="100">
        <f t="shared" si="29"/>
        <v>46935</v>
      </c>
      <c r="AE380" s="101">
        <f t="shared" si="30"/>
        <v>0</v>
      </c>
      <c r="AF380" s="102">
        <f t="shared" si="31"/>
        <v>0</v>
      </c>
      <c r="AG380" s="102">
        <f t="shared" si="32"/>
        <v>0</v>
      </c>
      <c r="AH380" s="102">
        <f t="shared" si="33"/>
        <v>0</v>
      </c>
      <c r="AI380" s="6"/>
      <c r="AM380" s="6"/>
      <c r="AN380" s="6"/>
      <c r="AO380" s="6"/>
      <c r="AP380" s="6"/>
      <c r="AQ380" s="6"/>
      <c r="AR380" s="6"/>
      <c r="AS380" s="6"/>
      <c r="AT380" s="6"/>
    </row>
    <row r="381" spans="8:46" ht="15" customHeight="1">
      <c r="H381" s="95">
        <v>326</v>
      </c>
      <c r="I381" s="95">
        <f t="shared" si="10"/>
        <v>41</v>
      </c>
      <c r="J381" s="96">
        <f t="shared" si="11"/>
        <v>45617</v>
      </c>
      <c r="K381" s="97">
        <f t="shared" si="12"/>
        <v>0</v>
      </c>
      <c r="L381" s="97">
        <f t="shared" si="13"/>
        <v>0</v>
      </c>
      <c r="M381" s="97">
        <f t="shared" si="14"/>
        <v>0</v>
      </c>
      <c r="N381" s="98">
        <f t="shared" si="15"/>
        <v>0</v>
      </c>
      <c r="O381" s="97">
        <f t="shared" si="7"/>
        <v>1</v>
      </c>
      <c r="P381" s="97">
        <f t="shared" si="16"/>
        <v>6</v>
      </c>
      <c r="Q381" s="99">
        <f t="shared" si="8"/>
        <v>6</v>
      </c>
      <c r="R381" s="99">
        <f t="shared" si="17"/>
        <v>5</v>
      </c>
      <c r="S381" s="99">
        <f t="shared" si="18"/>
        <v>5</v>
      </c>
      <c r="T381" s="99">
        <f t="shared" si="19"/>
        <v>5</v>
      </c>
      <c r="U381" s="99">
        <f t="shared" si="20"/>
        <v>0</v>
      </c>
      <c r="V381" s="100">
        <f t="shared" si="21"/>
        <v>48300</v>
      </c>
      <c r="W381" s="99">
        <f t="shared" si="22"/>
        <v>0</v>
      </c>
      <c r="X381" s="81">
        <f t="shared" si="23"/>
        <v>0</v>
      </c>
      <c r="Y381" s="81">
        <f t="shared" si="24"/>
        <v>0</v>
      </c>
      <c r="Z381" s="81">
        <f t="shared" si="25"/>
        <v>2730</v>
      </c>
      <c r="AA381" s="81">
        <f t="shared" si="26"/>
        <v>29</v>
      </c>
      <c r="AB381" s="81">
        <f t="shared" si="27"/>
        <v>56</v>
      </c>
      <c r="AC381" s="81">
        <f t="shared" si="28"/>
        <v>56</v>
      </c>
      <c r="AD381" s="100">
        <f t="shared" si="29"/>
        <v>46886.25</v>
      </c>
      <c r="AE381" s="101">
        <f t="shared" si="30"/>
        <v>0</v>
      </c>
      <c r="AF381" s="102">
        <f t="shared" si="31"/>
        <v>0</v>
      </c>
      <c r="AG381" s="102">
        <f t="shared" si="32"/>
        <v>0</v>
      </c>
      <c r="AH381" s="102">
        <f t="shared" si="33"/>
        <v>0</v>
      </c>
      <c r="AI381" s="6"/>
      <c r="AM381" s="6"/>
      <c r="AN381" s="6"/>
      <c r="AO381" s="6"/>
      <c r="AP381" s="6"/>
      <c r="AQ381" s="6"/>
      <c r="AR381" s="6"/>
      <c r="AS381" s="6"/>
      <c r="AT381" s="6"/>
    </row>
    <row r="382" spans="8:46" ht="15" customHeight="1">
      <c r="H382" s="95">
        <v>327</v>
      </c>
      <c r="I382" s="95">
        <f t="shared" si="10"/>
        <v>40</v>
      </c>
      <c r="J382" s="96">
        <f t="shared" si="11"/>
        <v>45618</v>
      </c>
      <c r="K382" s="97">
        <f t="shared" si="12"/>
        <v>0</v>
      </c>
      <c r="L382" s="97">
        <f t="shared" si="13"/>
        <v>0</v>
      </c>
      <c r="M382" s="97">
        <f t="shared" si="14"/>
        <v>0</v>
      </c>
      <c r="N382" s="98">
        <f t="shared" si="15"/>
        <v>0</v>
      </c>
      <c r="O382" s="97">
        <f t="shared" si="7"/>
        <v>1</v>
      </c>
      <c r="P382" s="97">
        <f t="shared" si="16"/>
        <v>6</v>
      </c>
      <c r="Q382" s="99">
        <f t="shared" si="8"/>
        <v>6</v>
      </c>
      <c r="R382" s="99">
        <f t="shared" si="17"/>
        <v>5</v>
      </c>
      <c r="S382" s="99">
        <f t="shared" si="18"/>
        <v>5</v>
      </c>
      <c r="T382" s="99">
        <f t="shared" si="19"/>
        <v>5</v>
      </c>
      <c r="U382" s="99">
        <f t="shared" si="20"/>
        <v>0</v>
      </c>
      <c r="V382" s="100">
        <f t="shared" si="21"/>
        <v>48300</v>
      </c>
      <c r="W382" s="99">
        <f t="shared" si="22"/>
        <v>0</v>
      </c>
      <c r="X382" s="81">
        <f t="shared" si="23"/>
        <v>0</v>
      </c>
      <c r="Y382" s="81">
        <f t="shared" si="24"/>
        <v>0</v>
      </c>
      <c r="Z382" s="81">
        <f t="shared" si="25"/>
        <v>2730</v>
      </c>
      <c r="AA382" s="81">
        <f t="shared" si="26"/>
        <v>30</v>
      </c>
      <c r="AB382" s="81">
        <f t="shared" si="27"/>
        <v>56</v>
      </c>
      <c r="AC382" s="81">
        <f t="shared" si="28"/>
        <v>56</v>
      </c>
      <c r="AD382" s="100">
        <f t="shared" si="29"/>
        <v>46837.5</v>
      </c>
      <c r="AE382" s="101">
        <f t="shared" si="30"/>
        <v>0</v>
      </c>
      <c r="AF382" s="102">
        <f t="shared" si="31"/>
        <v>0</v>
      </c>
      <c r="AG382" s="102">
        <f t="shared" si="32"/>
        <v>0</v>
      </c>
      <c r="AH382" s="102">
        <f t="shared" si="33"/>
        <v>0</v>
      </c>
      <c r="AI382" s="6"/>
      <c r="AM382" s="6"/>
      <c r="AN382" s="6"/>
      <c r="AO382" s="6"/>
      <c r="AP382" s="6"/>
      <c r="AQ382" s="6"/>
      <c r="AR382" s="6"/>
      <c r="AS382" s="6"/>
      <c r="AT382" s="6"/>
    </row>
    <row r="383" spans="8:46" ht="15" customHeight="1">
      <c r="H383" s="95">
        <v>328</v>
      </c>
      <c r="I383" s="95">
        <f t="shared" si="10"/>
        <v>39</v>
      </c>
      <c r="J383" s="96">
        <f t="shared" si="11"/>
        <v>45619</v>
      </c>
      <c r="K383" s="97">
        <f t="shared" si="12"/>
        <v>0</v>
      </c>
      <c r="L383" s="97">
        <f t="shared" si="13"/>
        <v>0</v>
      </c>
      <c r="M383" s="97">
        <f t="shared" si="14"/>
        <v>0</v>
      </c>
      <c r="N383" s="98">
        <f t="shared" si="15"/>
        <v>0</v>
      </c>
      <c r="O383" s="97">
        <f t="shared" si="7"/>
        <v>1</v>
      </c>
      <c r="P383" s="97">
        <f t="shared" si="16"/>
        <v>6</v>
      </c>
      <c r="Q383" s="99">
        <f t="shared" si="8"/>
        <v>6</v>
      </c>
      <c r="R383" s="99">
        <f t="shared" si="17"/>
        <v>5</v>
      </c>
      <c r="S383" s="99">
        <f t="shared" si="18"/>
        <v>5</v>
      </c>
      <c r="T383" s="99">
        <f t="shared" si="19"/>
        <v>5</v>
      </c>
      <c r="U383" s="99">
        <f t="shared" si="20"/>
        <v>0</v>
      </c>
      <c r="V383" s="100">
        <f t="shared" si="21"/>
        <v>48300</v>
      </c>
      <c r="W383" s="99">
        <f t="shared" si="22"/>
        <v>0</v>
      </c>
      <c r="X383" s="81">
        <f t="shared" si="23"/>
        <v>0</v>
      </c>
      <c r="Y383" s="81">
        <f t="shared" si="24"/>
        <v>0</v>
      </c>
      <c r="Z383" s="81">
        <f t="shared" si="25"/>
        <v>2730</v>
      </c>
      <c r="AA383" s="81">
        <f t="shared" si="26"/>
        <v>31</v>
      </c>
      <c r="AB383" s="81">
        <f t="shared" si="27"/>
        <v>56</v>
      </c>
      <c r="AC383" s="81">
        <f t="shared" si="28"/>
        <v>56</v>
      </c>
      <c r="AD383" s="100">
        <f t="shared" si="29"/>
        <v>46788.75</v>
      </c>
      <c r="AE383" s="101">
        <f t="shared" si="30"/>
        <v>0</v>
      </c>
      <c r="AF383" s="102">
        <f t="shared" si="31"/>
        <v>0</v>
      </c>
      <c r="AG383" s="102">
        <f t="shared" si="32"/>
        <v>0</v>
      </c>
      <c r="AH383" s="102">
        <f t="shared" si="33"/>
        <v>0</v>
      </c>
      <c r="AI383" s="6"/>
      <c r="AM383" s="6"/>
      <c r="AN383" s="6"/>
      <c r="AO383" s="6"/>
      <c r="AP383" s="6"/>
      <c r="AQ383" s="6"/>
      <c r="AR383" s="6"/>
      <c r="AS383" s="6"/>
      <c r="AT383" s="6"/>
    </row>
    <row r="384" spans="8:46" ht="15" customHeight="1">
      <c r="H384" s="95">
        <v>329</v>
      </c>
      <c r="I384" s="95">
        <f t="shared" si="10"/>
        <v>38</v>
      </c>
      <c r="J384" s="96">
        <f t="shared" si="11"/>
        <v>45620</v>
      </c>
      <c r="K384" s="97">
        <f t="shared" si="12"/>
        <v>0</v>
      </c>
      <c r="L384" s="97">
        <f t="shared" si="13"/>
        <v>0</v>
      </c>
      <c r="M384" s="97">
        <f t="shared" si="14"/>
        <v>0</v>
      </c>
      <c r="N384" s="98">
        <f t="shared" si="15"/>
        <v>0</v>
      </c>
      <c r="O384" s="97">
        <f t="shared" si="7"/>
        <v>1</v>
      </c>
      <c r="P384" s="97">
        <f t="shared" si="16"/>
        <v>6</v>
      </c>
      <c r="Q384" s="99">
        <f t="shared" si="8"/>
        <v>6</v>
      </c>
      <c r="R384" s="99">
        <f t="shared" si="17"/>
        <v>5</v>
      </c>
      <c r="S384" s="99">
        <f t="shared" si="18"/>
        <v>5</v>
      </c>
      <c r="T384" s="99">
        <f t="shared" si="19"/>
        <v>5</v>
      </c>
      <c r="U384" s="99">
        <f t="shared" si="20"/>
        <v>0</v>
      </c>
      <c r="V384" s="100">
        <f t="shared" si="21"/>
        <v>48300</v>
      </c>
      <c r="W384" s="99">
        <f t="shared" si="22"/>
        <v>0</v>
      </c>
      <c r="X384" s="81">
        <f t="shared" si="23"/>
        <v>0</v>
      </c>
      <c r="Y384" s="81">
        <f t="shared" si="24"/>
        <v>0</v>
      </c>
      <c r="Z384" s="81">
        <f t="shared" si="25"/>
        <v>2730</v>
      </c>
      <c r="AA384" s="81">
        <f t="shared" si="26"/>
        <v>32</v>
      </c>
      <c r="AB384" s="81">
        <f t="shared" si="27"/>
        <v>56</v>
      </c>
      <c r="AC384" s="81">
        <f t="shared" si="28"/>
        <v>56</v>
      </c>
      <c r="AD384" s="100">
        <f t="shared" si="29"/>
        <v>46740</v>
      </c>
      <c r="AE384" s="101">
        <f t="shared" si="30"/>
        <v>0</v>
      </c>
      <c r="AF384" s="102">
        <f t="shared" si="31"/>
        <v>0</v>
      </c>
      <c r="AG384" s="102">
        <f t="shared" si="32"/>
        <v>0</v>
      </c>
      <c r="AH384" s="102">
        <f t="shared" si="33"/>
        <v>0</v>
      </c>
      <c r="AI384" s="6"/>
      <c r="AM384" s="6"/>
      <c r="AN384" s="6"/>
      <c r="AO384" s="6"/>
      <c r="AP384" s="6"/>
      <c r="AQ384" s="6"/>
      <c r="AR384" s="6"/>
      <c r="AS384" s="6"/>
      <c r="AT384" s="6"/>
    </row>
    <row r="385" spans="8:46" ht="15" customHeight="1">
      <c r="H385" s="95">
        <v>330</v>
      </c>
      <c r="I385" s="95">
        <f t="shared" si="10"/>
        <v>37</v>
      </c>
      <c r="J385" s="96">
        <f t="shared" si="11"/>
        <v>45621</v>
      </c>
      <c r="K385" s="97">
        <f t="shared" si="12"/>
        <v>0</v>
      </c>
      <c r="L385" s="97">
        <f t="shared" si="13"/>
        <v>0</v>
      </c>
      <c r="M385" s="97">
        <f t="shared" si="14"/>
        <v>0</v>
      </c>
      <c r="N385" s="98">
        <f t="shared" si="15"/>
        <v>0</v>
      </c>
      <c r="O385" s="97">
        <f t="shared" si="7"/>
        <v>1</v>
      </c>
      <c r="P385" s="97">
        <f t="shared" si="16"/>
        <v>6</v>
      </c>
      <c r="Q385" s="99">
        <f t="shared" si="8"/>
        <v>6</v>
      </c>
      <c r="R385" s="99">
        <f t="shared" si="17"/>
        <v>5</v>
      </c>
      <c r="S385" s="99">
        <f t="shared" si="18"/>
        <v>5</v>
      </c>
      <c r="T385" s="99">
        <f t="shared" si="19"/>
        <v>5</v>
      </c>
      <c r="U385" s="99">
        <f t="shared" si="20"/>
        <v>0</v>
      </c>
      <c r="V385" s="100">
        <f t="shared" si="21"/>
        <v>48300</v>
      </c>
      <c r="W385" s="99">
        <f t="shared" si="22"/>
        <v>0</v>
      </c>
      <c r="X385" s="81">
        <f t="shared" si="23"/>
        <v>0</v>
      </c>
      <c r="Y385" s="81">
        <f t="shared" si="24"/>
        <v>0</v>
      </c>
      <c r="Z385" s="81">
        <f t="shared" si="25"/>
        <v>2730</v>
      </c>
      <c r="AA385" s="81">
        <f t="shared" si="26"/>
        <v>33</v>
      </c>
      <c r="AB385" s="81">
        <f t="shared" si="27"/>
        <v>56</v>
      </c>
      <c r="AC385" s="81">
        <f t="shared" si="28"/>
        <v>56</v>
      </c>
      <c r="AD385" s="100">
        <f t="shared" si="29"/>
        <v>46691.25</v>
      </c>
      <c r="AE385" s="101">
        <f t="shared" si="30"/>
        <v>0</v>
      </c>
      <c r="AF385" s="102">
        <f t="shared" si="31"/>
        <v>0</v>
      </c>
      <c r="AG385" s="102">
        <f t="shared" si="32"/>
        <v>0</v>
      </c>
      <c r="AH385" s="102">
        <f t="shared" si="33"/>
        <v>0</v>
      </c>
      <c r="AI385" s="6"/>
      <c r="AM385" s="6"/>
      <c r="AN385" s="6"/>
      <c r="AO385" s="6"/>
      <c r="AP385" s="6"/>
      <c r="AQ385" s="6"/>
      <c r="AR385" s="6"/>
      <c r="AS385" s="6"/>
      <c r="AT385" s="6"/>
    </row>
    <row r="386" spans="8:46" ht="15" customHeight="1">
      <c r="H386" s="95">
        <v>331</v>
      </c>
      <c r="I386" s="95">
        <f t="shared" si="10"/>
        <v>36</v>
      </c>
      <c r="J386" s="96">
        <f t="shared" si="11"/>
        <v>45622</v>
      </c>
      <c r="K386" s="97">
        <f t="shared" si="12"/>
        <v>0</v>
      </c>
      <c r="L386" s="97">
        <f t="shared" si="13"/>
        <v>0</v>
      </c>
      <c r="M386" s="97">
        <f t="shared" si="14"/>
        <v>0</v>
      </c>
      <c r="N386" s="98">
        <f t="shared" si="15"/>
        <v>0</v>
      </c>
      <c r="O386" s="97">
        <f t="shared" si="7"/>
        <v>1</v>
      </c>
      <c r="P386" s="97">
        <f t="shared" si="16"/>
        <v>6</v>
      </c>
      <c r="Q386" s="99">
        <f t="shared" si="8"/>
        <v>6</v>
      </c>
      <c r="R386" s="99">
        <f t="shared" si="17"/>
        <v>5</v>
      </c>
      <c r="S386" s="99">
        <f t="shared" si="18"/>
        <v>5</v>
      </c>
      <c r="T386" s="99">
        <f t="shared" si="19"/>
        <v>5</v>
      </c>
      <c r="U386" s="99">
        <f t="shared" si="20"/>
        <v>0</v>
      </c>
      <c r="V386" s="100">
        <f t="shared" si="21"/>
        <v>48300</v>
      </c>
      <c r="W386" s="99">
        <f t="shared" si="22"/>
        <v>0</v>
      </c>
      <c r="X386" s="81">
        <f t="shared" si="23"/>
        <v>0</v>
      </c>
      <c r="Y386" s="81">
        <f t="shared" si="24"/>
        <v>0</v>
      </c>
      <c r="Z386" s="81">
        <f t="shared" si="25"/>
        <v>2730</v>
      </c>
      <c r="AA386" s="81">
        <f t="shared" si="26"/>
        <v>34</v>
      </c>
      <c r="AB386" s="81">
        <f t="shared" si="27"/>
        <v>56</v>
      </c>
      <c r="AC386" s="81">
        <f t="shared" si="28"/>
        <v>56</v>
      </c>
      <c r="AD386" s="100">
        <f t="shared" si="29"/>
        <v>46642.5</v>
      </c>
      <c r="AE386" s="101">
        <f t="shared" si="30"/>
        <v>0</v>
      </c>
      <c r="AF386" s="102">
        <f t="shared" si="31"/>
        <v>0</v>
      </c>
      <c r="AG386" s="102">
        <f t="shared" si="32"/>
        <v>0</v>
      </c>
      <c r="AH386" s="102">
        <f t="shared" si="33"/>
        <v>0</v>
      </c>
      <c r="AI386" s="6"/>
      <c r="AM386" s="6"/>
      <c r="AN386" s="6"/>
      <c r="AO386" s="6"/>
      <c r="AP386" s="6"/>
      <c r="AQ386" s="6"/>
      <c r="AR386" s="6"/>
      <c r="AS386" s="6"/>
      <c r="AT386" s="6"/>
    </row>
    <row r="387" spans="8:46" ht="15" customHeight="1">
      <c r="H387" s="95">
        <v>332</v>
      </c>
      <c r="I387" s="95">
        <f t="shared" si="10"/>
        <v>35</v>
      </c>
      <c r="J387" s="96">
        <f t="shared" si="11"/>
        <v>45623</v>
      </c>
      <c r="K387" s="97">
        <f t="shared" si="12"/>
        <v>0</v>
      </c>
      <c r="L387" s="97">
        <f t="shared" si="13"/>
        <v>0</v>
      </c>
      <c r="M387" s="97">
        <f t="shared" si="14"/>
        <v>0</v>
      </c>
      <c r="N387" s="98">
        <f t="shared" si="15"/>
        <v>0</v>
      </c>
      <c r="O387" s="97">
        <f t="shared" si="7"/>
        <v>1</v>
      </c>
      <c r="P387" s="97">
        <f t="shared" si="16"/>
        <v>6</v>
      </c>
      <c r="Q387" s="99">
        <f t="shared" si="8"/>
        <v>6</v>
      </c>
      <c r="R387" s="99">
        <f t="shared" si="17"/>
        <v>5</v>
      </c>
      <c r="S387" s="99">
        <f t="shared" si="18"/>
        <v>5</v>
      </c>
      <c r="T387" s="99">
        <f t="shared" si="19"/>
        <v>5</v>
      </c>
      <c r="U387" s="99">
        <f t="shared" si="20"/>
        <v>0</v>
      </c>
      <c r="V387" s="100">
        <f t="shared" si="21"/>
        <v>48300</v>
      </c>
      <c r="W387" s="99">
        <f t="shared" si="22"/>
        <v>0</v>
      </c>
      <c r="X387" s="81">
        <f t="shared" si="23"/>
        <v>0</v>
      </c>
      <c r="Y387" s="81">
        <f t="shared" si="24"/>
        <v>0</v>
      </c>
      <c r="Z387" s="81">
        <f t="shared" si="25"/>
        <v>2730</v>
      </c>
      <c r="AA387" s="81">
        <f t="shared" si="26"/>
        <v>35</v>
      </c>
      <c r="AB387" s="81">
        <f t="shared" si="27"/>
        <v>56</v>
      </c>
      <c r="AC387" s="81">
        <f t="shared" si="28"/>
        <v>56</v>
      </c>
      <c r="AD387" s="100">
        <f t="shared" si="29"/>
        <v>46593.75</v>
      </c>
      <c r="AE387" s="101">
        <f t="shared" si="30"/>
        <v>0</v>
      </c>
      <c r="AF387" s="102">
        <f t="shared" si="31"/>
        <v>0</v>
      </c>
      <c r="AG387" s="102">
        <f t="shared" si="32"/>
        <v>0</v>
      </c>
      <c r="AH387" s="102">
        <f t="shared" si="33"/>
        <v>0</v>
      </c>
      <c r="AI387" s="6"/>
      <c r="AM387" s="6"/>
      <c r="AN387" s="6"/>
      <c r="AO387" s="6"/>
      <c r="AP387" s="6"/>
      <c r="AQ387" s="6"/>
      <c r="AR387" s="6"/>
      <c r="AS387" s="6"/>
      <c r="AT387" s="6"/>
    </row>
    <row r="388" spans="8:46" ht="15" customHeight="1">
      <c r="H388" s="95">
        <v>333</v>
      </c>
      <c r="I388" s="95">
        <f t="shared" si="10"/>
        <v>34</v>
      </c>
      <c r="J388" s="96">
        <f t="shared" si="11"/>
        <v>45624</v>
      </c>
      <c r="K388" s="97">
        <f t="shared" si="12"/>
        <v>0</v>
      </c>
      <c r="L388" s="97">
        <f t="shared" si="13"/>
        <v>10000</v>
      </c>
      <c r="M388" s="97">
        <f t="shared" si="14"/>
        <v>0</v>
      </c>
      <c r="N388" s="98">
        <f t="shared" si="15"/>
        <v>0</v>
      </c>
      <c r="O388" s="97">
        <f t="shared" si="7"/>
        <v>1</v>
      </c>
      <c r="P388" s="97">
        <f t="shared" si="16"/>
        <v>6</v>
      </c>
      <c r="Q388" s="99">
        <f t="shared" si="8"/>
        <v>6</v>
      </c>
      <c r="R388" s="99">
        <f t="shared" si="17"/>
        <v>5</v>
      </c>
      <c r="S388" s="99">
        <f t="shared" si="18"/>
        <v>5</v>
      </c>
      <c r="T388" s="99">
        <f t="shared" si="19"/>
        <v>5</v>
      </c>
      <c r="U388" s="99">
        <f t="shared" si="20"/>
        <v>0</v>
      </c>
      <c r="V388" s="100">
        <f t="shared" si="21"/>
        <v>48300</v>
      </c>
      <c r="W388" s="99">
        <f t="shared" si="22"/>
        <v>0</v>
      </c>
      <c r="X388" s="81">
        <f t="shared" si="23"/>
        <v>10000</v>
      </c>
      <c r="Y388" s="81">
        <f t="shared" si="24"/>
        <v>0</v>
      </c>
      <c r="Z388" s="81">
        <f t="shared" si="25"/>
        <v>2730</v>
      </c>
      <c r="AA388" s="81">
        <f t="shared" si="26"/>
        <v>36</v>
      </c>
      <c r="AB388" s="81">
        <f t="shared" si="27"/>
        <v>56</v>
      </c>
      <c r="AC388" s="81">
        <f t="shared" si="28"/>
        <v>56</v>
      </c>
      <c r="AD388" s="100">
        <f t="shared" si="29"/>
        <v>36545</v>
      </c>
      <c r="AE388" s="101">
        <f t="shared" si="30"/>
        <v>0</v>
      </c>
      <c r="AF388" s="102">
        <f t="shared" si="31"/>
        <v>1.6</v>
      </c>
      <c r="AG388" s="102">
        <f t="shared" si="32"/>
        <v>0</v>
      </c>
      <c r="AH388" s="102">
        <f t="shared" si="33"/>
        <v>16000</v>
      </c>
      <c r="AI388" s="6"/>
      <c r="AM388" s="6"/>
      <c r="AN388" s="6"/>
      <c r="AO388" s="6"/>
      <c r="AP388" s="6"/>
      <c r="AQ388" s="6"/>
      <c r="AR388" s="6"/>
      <c r="AS388" s="6"/>
      <c r="AT388" s="6"/>
    </row>
    <row r="389" spans="8:46" ht="15" customHeight="1">
      <c r="H389" s="95">
        <v>334</v>
      </c>
      <c r="I389" s="95">
        <f t="shared" si="10"/>
        <v>33</v>
      </c>
      <c r="J389" s="96">
        <f t="shared" si="11"/>
        <v>45625</v>
      </c>
      <c r="K389" s="97">
        <f t="shared" si="12"/>
        <v>0</v>
      </c>
      <c r="L389" s="97">
        <f t="shared" si="13"/>
        <v>0</v>
      </c>
      <c r="M389" s="97">
        <f t="shared" si="14"/>
        <v>0</v>
      </c>
      <c r="N389" s="98">
        <f t="shared" si="15"/>
        <v>0</v>
      </c>
      <c r="O389" s="97">
        <f t="shared" si="7"/>
        <v>1</v>
      </c>
      <c r="P389" s="97">
        <f t="shared" si="16"/>
        <v>6</v>
      </c>
      <c r="Q389" s="99">
        <f t="shared" si="8"/>
        <v>6</v>
      </c>
      <c r="R389" s="99">
        <f t="shared" si="17"/>
        <v>5</v>
      </c>
      <c r="S389" s="99">
        <f t="shared" si="18"/>
        <v>5</v>
      </c>
      <c r="T389" s="99">
        <f t="shared" si="19"/>
        <v>5</v>
      </c>
      <c r="U389" s="99">
        <f t="shared" si="20"/>
        <v>0</v>
      </c>
      <c r="V389" s="100">
        <f t="shared" si="21"/>
        <v>48300</v>
      </c>
      <c r="W389" s="99">
        <f t="shared" si="22"/>
        <v>0</v>
      </c>
      <c r="X389" s="81">
        <f t="shared" si="23"/>
        <v>10000</v>
      </c>
      <c r="Y389" s="81">
        <f t="shared" si="24"/>
        <v>0</v>
      </c>
      <c r="Z389" s="81">
        <f t="shared" si="25"/>
        <v>2730</v>
      </c>
      <c r="AA389" s="81">
        <f t="shared" si="26"/>
        <v>37</v>
      </c>
      <c r="AB389" s="81">
        <f t="shared" si="27"/>
        <v>56</v>
      </c>
      <c r="AC389" s="81">
        <f t="shared" si="28"/>
        <v>56</v>
      </c>
      <c r="AD389" s="100">
        <f t="shared" si="29"/>
        <v>36496.25</v>
      </c>
      <c r="AE389" s="101">
        <f t="shared" si="30"/>
        <v>0</v>
      </c>
      <c r="AF389" s="102">
        <f t="shared" si="31"/>
        <v>0</v>
      </c>
      <c r="AG389" s="102">
        <f t="shared" si="32"/>
        <v>0</v>
      </c>
      <c r="AH389" s="102">
        <f t="shared" si="33"/>
        <v>0</v>
      </c>
      <c r="AI389" s="6"/>
      <c r="AM389" s="6"/>
      <c r="AN389" s="6"/>
      <c r="AO389" s="6"/>
      <c r="AP389" s="6"/>
      <c r="AQ389" s="6"/>
      <c r="AR389" s="6"/>
      <c r="AS389" s="6"/>
      <c r="AT389" s="6"/>
    </row>
    <row r="390" spans="8:46" ht="15" customHeight="1">
      <c r="H390" s="95">
        <v>335</v>
      </c>
      <c r="I390" s="95">
        <f t="shared" si="10"/>
        <v>32</v>
      </c>
      <c r="J390" s="96">
        <f t="shared" si="11"/>
        <v>45626</v>
      </c>
      <c r="K390" s="97">
        <f t="shared" si="12"/>
        <v>0</v>
      </c>
      <c r="L390" s="97">
        <f t="shared" si="13"/>
        <v>0</v>
      </c>
      <c r="M390" s="97">
        <f t="shared" si="14"/>
        <v>0</v>
      </c>
      <c r="N390" s="98">
        <f t="shared" si="15"/>
        <v>0</v>
      </c>
      <c r="O390" s="97">
        <f t="shared" si="7"/>
        <v>1</v>
      </c>
      <c r="P390" s="97">
        <f t="shared" si="16"/>
        <v>6</v>
      </c>
      <c r="Q390" s="99">
        <f t="shared" si="8"/>
        <v>6</v>
      </c>
      <c r="R390" s="99">
        <f t="shared" si="17"/>
        <v>5</v>
      </c>
      <c r="S390" s="99">
        <f t="shared" si="18"/>
        <v>5</v>
      </c>
      <c r="T390" s="99">
        <f t="shared" si="19"/>
        <v>5</v>
      </c>
      <c r="U390" s="99">
        <f t="shared" si="20"/>
        <v>0</v>
      </c>
      <c r="V390" s="100">
        <f t="shared" si="21"/>
        <v>48300</v>
      </c>
      <c r="W390" s="99">
        <f t="shared" si="22"/>
        <v>0</v>
      </c>
      <c r="X390" s="81">
        <f t="shared" si="23"/>
        <v>10000</v>
      </c>
      <c r="Y390" s="81">
        <f t="shared" si="24"/>
        <v>0</v>
      </c>
      <c r="Z390" s="81">
        <f t="shared" si="25"/>
        <v>2730</v>
      </c>
      <c r="AA390" s="81">
        <f t="shared" si="26"/>
        <v>38</v>
      </c>
      <c r="AB390" s="81">
        <f t="shared" si="27"/>
        <v>56</v>
      </c>
      <c r="AC390" s="81">
        <f t="shared" si="28"/>
        <v>56</v>
      </c>
      <c r="AD390" s="100">
        <f t="shared" si="29"/>
        <v>36447.5</v>
      </c>
      <c r="AE390" s="101">
        <f t="shared" si="30"/>
        <v>0</v>
      </c>
      <c r="AF390" s="102">
        <f t="shared" si="31"/>
        <v>0</v>
      </c>
      <c r="AG390" s="102">
        <f t="shared" si="32"/>
        <v>0</v>
      </c>
      <c r="AH390" s="102">
        <f t="shared" si="33"/>
        <v>0</v>
      </c>
      <c r="AI390" s="6"/>
      <c r="AM390" s="6"/>
      <c r="AN390" s="6"/>
      <c r="AO390" s="6"/>
      <c r="AP390" s="6"/>
      <c r="AQ390" s="6"/>
      <c r="AR390" s="6"/>
      <c r="AS390" s="6"/>
      <c r="AT390" s="6"/>
    </row>
    <row r="391" spans="8:46" ht="15" customHeight="1">
      <c r="H391" s="95">
        <v>336</v>
      </c>
      <c r="I391" s="95">
        <f t="shared" si="10"/>
        <v>31</v>
      </c>
      <c r="J391" s="96">
        <f t="shared" si="11"/>
        <v>45627</v>
      </c>
      <c r="K391" s="97">
        <f t="shared" si="12"/>
        <v>0</v>
      </c>
      <c r="L391" s="97">
        <f t="shared" si="13"/>
        <v>0</v>
      </c>
      <c r="M391" s="97">
        <f t="shared" si="14"/>
        <v>0</v>
      </c>
      <c r="N391" s="98">
        <f t="shared" si="15"/>
        <v>0</v>
      </c>
      <c r="O391" s="97">
        <f t="shared" si="7"/>
        <v>1</v>
      </c>
      <c r="P391" s="97">
        <f t="shared" si="16"/>
        <v>6</v>
      </c>
      <c r="Q391" s="99">
        <f t="shared" si="8"/>
        <v>6</v>
      </c>
      <c r="R391" s="99">
        <f t="shared" si="17"/>
        <v>5</v>
      </c>
      <c r="S391" s="99">
        <f t="shared" si="18"/>
        <v>5</v>
      </c>
      <c r="T391" s="99">
        <f t="shared" si="19"/>
        <v>5</v>
      </c>
      <c r="U391" s="99">
        <f t="shared" si="20"/>
        <v>0</v>
      </c>
      <c r="V391" s="100">
        <f t="shared" si="21"/>
        <v>48300</v>
      </c>
      <c r="W391" s="99">
        <f t="shared" si="22"/>
        <v>0</v>
      </c>
      <c r="X391" s="81">
        <f t="shared" si="23"/>
        <v>10000</v>
      </c>
      <c r="Y391" s="81">
        <f t="shared" si="24"/>
        <v>0</v>
      </c>
      <c r="Z391" s="81">
        <f t="shared" si="25"/>
        <v>2730</v>
      </c>
      <c r="AA391" s="81">
        <f t="shared" si="26"/>
        <v>39</v>
      </c>
      <c r="AB391" s="81">
        <f t="shared" si="27"/>
        <v>56</v>
      </c>
      <c r="AC391" s="81">
        <f t="shared" si="28"/>
        <v>56</v>
      </c>
      <c r="AD391" s="100">
        <f t="shared" si="29"/>
        <v>36398.75</v>
      </c>
      <c r="AE391" s="101">
        <f t="shared" si="30"/>
        <v>0</v>
      </c>
      <c r="AF391" s="102">
        <f t="shared" si="31"/>
        <v>0</v>
      </c>
      <c r="AG391" s="102">
        <f t="shared" si="32"/>
        <v>0</v>
      </c>
      <c r="AH391" s="102">
        <f t="shared" si="33"/>
        <v>0</v>
      </c>
      <c r="AI391" s="6"/>
      <c r="AM391" s="6"/>
      <c r="AN391" s="6"/>
      <c r="AO391" s="6"/>
      <c r="AP391" s="6"/>
      <c r="AQ391" s="6"/>
      <c r="AR391" s="6"/>
      <c r="AS391" s="6"/>
      <c r="AT391" s="6"/>
    </row>
    <row r="392" spans="8:46" ht="15" customHeight="1">
      <c r="H392" s="95">
        <v>337</v>
      </c>
      <c r="I392" s="95">
        <f t="shared" si="10"/>
        <v>30</v>
      </c>
      <c r="J392" s="96">
        <f t="shared" si="11"/>
        <v>45628</v>
      </c>
      <c r="K392" s="97">
        <f t="shared" si="12"/>
        <v>0</v>
      </c>
      <c r="L392" s="97">
        <f t="shared" si="13"/>
        <v>0</v>
      </c>
      <c r="M392" s="97">
        <f t="shared" si="14"/>
        <v>0</v>
      </c>
      <c r="N392" s="98">
        <f t="shared" si="15"/>
        <v>0</v>
      </c>
      <c r="O392" s="97">
        <f t="shared" si="7"/>
        <v>1</v>
      </c>
      <c r="P392" s="97">
        <f t="shared" si="16"/>
        <v>6</v>
      </c>
      <c r="Q392" s="99">
        <f t="shared" si="8"/>
        <v>6</v>
      </c>
      <c r="R392" s="99">
        <f t="shared" si="17"/>
        <v>5</v>
      </c>
      <c r="S392" s="99">
        <f t="shared" si="18"/>
        <v>5</v>
      </c>
      <c r="T392" s="99">
        <f t="shared" si="19"/>
        <v>5</v>
      </c>
      <c r="U392" s="99">
        <f t="shared" si="20"/>
        <v>0</v>
      </c>
      <c r="V392" s="100">
        <f t="shared" si="21"/>
        <v>48300</v>
      </c>
      <c r="W392" s="99">
        <f t="shared" si="22"/>
        <v>0</v>
      </c>
      <c r="X392" s="81">
        <f t="shared" si="23"/>
        <v>10000</v>
      </c>
      <c r="Y392" s="81">
        <f t="shared" si="24"/>
        <v>0</v>
      </c>
      <c r="Z392" s="81">
        <f t="shared" si="25"/>
        <v>2730</v>
      </c>
      <c r="AA392" s="81">
        <f t="shared" si="26"/>
        <v>40</v>
      </c>
      <c r="AB392" s="81">
        <f t="shared" si="27"/>
        <v>56</v>
      </c>
      <c r="AC392" s="81">
        <f t="shared" si="28"/>
        <v>56</v>
      </c>
      <c r="AD392" s="100">
        <f t="shared" si="29"/>
        <v>36350</v>
      </c>
      <c r="AE392" s="101">
        <f t="shared" si="30"/>
        <v>0</v>
      </c>
      <c r="AF392" s="102">
        <f t="shared" si="31"/>
        <v>0</v>
      </c>
      <c r="AG392" s="102">
        <f t="shared" si="32"/>
        <v>0</v>
      </c>
      <c r="AH392" s="102">
        <f t="shared" si="33"/>
        <v>0</v>
      </c>
      <c r="AI392" s="6"/>
      <c r="AM392" s="6"/>
      <c r="AN392" s="6"/>
      <c r="AO392" s="6"/>
      <c r="AP392" s="6"/>
      <c r="AQ392" s="6"/>
      <c r="AR392" s="6"/>
      <c r="AS392" s="6"/>
      <c r="AT392" s="6"/>
    </row>
    <row r="393" spans="8:46" ht="15" customHeight="1">
      <c r="H393" s="95">
        <v>338</v>
      </c>
      <c r="I393" s="95">
        <f t="shared" si="10"/>
        <v>29</v>
      </c>
      <c r="J393" s="96">
        <f t="shared" si="11"/>
        <v>45629</v>
      </c>
      <c r="K393" s="97">
        <f t="shared" si="12"/>
        <v>0</v>
      </c>
      <c r="L393" s="97">
        <f t="shared" si="13"/>
        <v>0</v>
      </c>
      <c r="M393" s="97">
        <f t="shared" si="14"/>
        <v>0</v>
      </c>
      <c r="N393" s="98">
        <f t="shared" si="15"/>
        <v>0</v>
      </c>
      <c r="O393" s="97">
        <f t="shared" si="7"/>
        <v>1</v>
      </c>
      <c r="P393" s="97">
        <f t="shared" si="16"/>
        <v>6</v>
      </c>
      <c r="Q393" s="99">
        <f t="shared" si="8"/>
        <v>6</v>
      </c>
      <c r="R393" s="99">
        <f t="shared" si="17"/>
        <v>5</v>
      </c>
      <c r="S393" s="99">
        <f t="shared" si="18"/>
        <v>5</v>
      </c>
      <c r="T393" s="99">
        <f t="shared" si="19"/>
        <v>5</v>
      </c>
      <c r="U393" s="99">
        <f t="shared" si="20"/>
        <v>0</v>
      </c>
      <c r="V393" s="100">
        <f t="shared" si="21"/>
        <v>48300</v>
      </c>
      <c r="W393" s="99">
        <f t="shared" si="22"/>
        <v>0</v>
      </c>
      <c r="X393" s="81">
        <f t="shared" si="23"/>
        <v>10000</v>
      </c>
      <c r="Y393" s="81">
        <f t="shared" si="24"/>
        <v>0</v>
      </c>
      <c r="Z393" s="81">
        <f t="shared" si="25"/>
        <v>2730</v>
      </c>
      <c r="AA393" s="81">
        <f t="shared" si="26"/>
        <v>41</v>
      </c>
      <c r="AB393" s="81">
        <f t="shared" si="27"/>
        <v>56</v>
      </c>
      <c r="AC393" s="81">
        <f t="shared" si="28"/>
        <v>56</v>
      </c>
      <c r="AD393" s="100">
        <f t="shared" si="29"/>
        <v>36301.25</v>
      </c>
      <c r="AE393" s="101">
        <f t="shared" si="30"/>
        <v>0</v>
      </c>
      <c r="AF393" s="102">
        <f t="shared" si="31"/>
        <v>0</v>
      </c>
      <c r="AG393" s="102">
        <f t="shared" si="32"/>
        <v>0</v>
      </c>
      <c r="AH393" s="102">
        <f t="shared" si="33"/>
        <v>0</v>
      </c>
      <c r="AI393" s="6"/>
      <c r="AM393" s="6"/>
      <c r="AN393" s="6"/>
      <c r="AO393" s="6"/>
      <c r="AP393" s="6"/>
      <c r="AQ393" s="6"/>
      <c r="AR393" s="6"/>
      <c r="AS393" s="6"/>
      <c r="AT393" s="6"/>
    </row>
    <row r="394" spans="8:46" ht="15" customHeight="1">
      <c r="H394" s="95">
        <v>339</v>
      </c>
      <c r="I394" s="95">
        <f t="shared" si="10"/>
        <v>28</v>
      </c>
      <c r="J394" s="96">
        <f t="shared" si="11"/>
        <v>45630</v>
      </c>
      <c r="K394" s="97">
        <f t="shared" si="12"/>
        <v>0</v>
      </c>
      <c r="L394" s="97">
        <f t="shared" si="13"/>
        <v>0</v>
      </c>
      <c r="M394" s="97">
        <f t="shared" si="14"/>
        <v>0</v>
      </c>
      <c r="N394" s="98">
        <f t="shared" si="15"/>
        <v>0</v>
      </c>
      <c r="O394" s="97">
        <f t="shared" si="7"/>
        <v>1</v>
      </c>
      <c r="P394" s="97">
        <f t="shared" si="16"/>
        <v>6</v>
      </c>
      <c r="Q394" s="99">
        <f t="shared" si="8"/>
        <v>6</v>
      </c>
      <c r="R394" s="99">
        <f t="shared" si="17"/>
        <v>5</v>
      </c>
      <c r="S394" s="99">
        <f t="shared" si="18"/>
        <v>5</v>
      </c>
      <c r="T394" s="99">
        <f t="shared" si="19"/>
        <v>5</v>
      </c>
      <c r="U394" s="99">
        <f t="shared" si="20"/>
        <v>0</v>
      </c>
      <c r="V394" s="100">
        <f t="shared" si="21"/>
        <v>48300</v>
      </c>
      <c r="W394" s="99">
        <f t="shared" si="22"/>
        <v>0</v>
      </c>
      <c r="X394" s="81">
        <f t="shared" si="23"/>
        <v>10000</v>
      </c>
      <c r="Y394" s="81">
        <f t="shared" si="24"/>
        <v>0</v>
      </c>
      <c r="Z394" s="81">
        <f t="shared" si="25"/>
        <v>2730</v>
      </c>
      <c r="AA394" s="81">
        <f t="shared" si="26"/>
        <v>42</v>
      </c>
      <c r="AB394" s="81">
        <f t="shared" si="27"/>
        <v>56</v>
      </c>
      <c r="AC394" s="81">
        <f t="shared" si="28"/>
        <v>56</v>
      </c>
      <c r="AD394" s="100">
        <f t="shared" si="29"/>
        <v>36252.5</v>
      </c>
      <c r="AE394" s="101">
        <f t="shared" si="30"/>
        <v>0</v>
      </c>
      <c r="AF394" s="102">
        <f t="shared" si="31"/>
        <v>0</v>
      </c>
      <c r="AG394" s="102">
        <f t="shared" si="32"/>
        <v>0</v>
      </c>
      <c r="AH394" s="102">
        <f t="shared" si="33"/>
        <v>0</v>
      </c>
      <c r="AI394" s="6"/>
      <c r="AM394" s="6"/>
      <c r="AN394" s="6"/>
      <c r="AO394" s="6"/>
      <c r="AP394" s="6"/>
      <c r="AQ394" s="6"/>
      <c r="AR394" s="6"/>
      <c r="AS394" s="6"/>
      <c r="AT394" s="6"/>
    </row>
    <row r="395" spans="8:46" ht="15" customHeight="1">
      <c r="H395" s="95">
        <v>340</v>
      </c>
      <c r="I395" s="95">
        <f t="shared" si="10"/>
        <v>27</v>
      </c>
      <c r="J395" s="96">
        <f t="shared" si="11"/>
        <v>45631</v>
      </c>
      <c r="K395" s="97">
        <f t="shared" si="12"/>
        <v>0</v>
      </c>
      <c r="L395" s="97">
        <f t="shared" si="13"/>
        <v>0</v>
      </c>
      <c r="M395" s="97">
        <f t="shared" si="14"/>
        <v>0</v>
      </c>
      <c r="N395" s="98">
        <f t="shared" si="15"/>
        <v>0</v>
      </c>
      <c r="O395" s="97">
        <f t="shared" si="7"/>
        <v>1</v>
      </c>
      <c r="P395" s="97">
        <f t="shared" si="16"/>
        <v>6</v>
      </c>
      <c r="Q395" s="99">
        <f t="shared" si="8"/>
        <v>6</v>
      </c>
      <c r="R395" s="99">
        <f t="shared" si="17"/>
        <v>5</v>
      </c>
      <c r="S395" s="99">
        <f t="shared" si="18"/>
        <v>5</v>
      </c>
      <c r="T395" s="99">
        <f t="shared" si="19"/>
        <v>5</v>
      </c>
      <c r="U395" s="99">
        <f t="shared" si="20"/>
        <v>0</v>
      </c>
      <c r="V395" s="100">
        <f t="shared" si="21"/>
        <v>48300</v>
      </c>
      <c r="W395" s="99">
        <f t="shared" si="22"/>
        <v>0</v>
      </c>
      <c r="X395" s="81">
        <f t="shared" si="23"/>
        <v>10000</v>
      </c>
      <c r="Y395" s="81">
        <f t="shared" si="24"/>
        <v>0</v>
      </c>
      <c r="Z395" s="81">
        <f t="shared" si="25"/>
        <v>2730</v>
      </c>
      <c r="AA395" s="81">
        <f t="shared" si="26"/>
        <v>43</v>
      </c>
      <c r="AB395" s="81">
        <f t="shared" si="27"/>
        <v>56</v>
      </c>
      <c r="AC395" s="81">
        <f t="shared" si="28"/>
        <v>56</v>
      </c>
      <c r="AD395" s="100">
        <f t="shared" si="29"/>
        <v>36203.75</v>
      </c>
      <c r="AE395" s="101">
        <f t="shared" si="30"/>
        <v>0</v>
      </c>
      <c r="AF395" s="102">
        <f t="shared" si="31"/>
        <v>0</v>
      </c>
      <c r="AG395" s="102">
        <f t="shared" si="32"/>
        <v>0</v>
      </c>
      <c r="AH395" s="102">
        <f t="shared" si="33"/>
        <v>0</v>
      </c>
      <c r="AI395" s="6"/>
      <c r="AM395" s="6"/>
      <c r="AN395" s="6"/>
      <c r="AO395" s="6"/>
      <c r="AP395" s="6"/>
      <c r="AQ395" s="6"/>
      <c r="AR395" s="6"/>
      <c r="AS395" s="6"/>
      <c r="AT395" s="6"/>
    </row>
    <row r="396" spans="8:46" ht="15" customHeight="1">
      <c r="H396" s="95">
        <v>341</v>
      </c>
      <c r="I396" s="95">
        <f t="shared" si="10"/>
        <v>26</v>
      </c>
      <c r="J396" s="96">
        <f t="shared" si="11"/>
        <v>45632</v>
      </c>
      <c r="K396" s="97">
        <f t="shared" si="12"/>
        <v>0</v>
      </c>
      <c r="L396" s="97">
        <f t="shared" si="13"/>
        <v>0</v>
      </c>
      <c r="M396" s="97">
        <f t="shared" si="14"/>
        <v>0</v>
      </c>
      <c r="N396" s="98">
        <f t="shared" si="15"/>
        <v>0</v>
      </c>
      <c r="O396" s="97">
        <f t="shared" si="7"/>
        <v>1</v>
      </c>
      <c r="P396" s="97">
        <f t="shared" si="16"/>
        <v>6</v>
      </c>
      <c r="Q396" s="99">
        <f t="shared" si="8"/>
        <v>6</v>
      </c>
      <c r="R396" s="99">
        <f t="shared" si="17"/>
        <v>5</v>
      </c>
      <c r="S396" s="99">
        <f t="shared" si="18"/>
        <v>5</v>
      </c>
      <c r="T396" s="99">
        <f t="shared" si="19"/>
        <v>5</v>
      </c>
      <c r="U396" s="99">
        <f t="shared" si="20"/>
        <v>0</v>
      </c>
      <c r="V396" s="100">
        <f t="shared" si="21"/>
        <v>48300</v>
      </c>
      <c r="W396" s="99">
        <f t="shared" si="22"/>
        <v>0</v>
      </c>
      <c r="X396" s="81">
        <f t="shared" si="23"/>
        <v>10000</v>
      </c>
      <c r="Y396" s="81">
        <f t="shared" si="24"/>
        <v>0</v>
      </c>
      <c r="Z396" s="81">
        <f t="shared" si="25"/>
        <v>2730</v>
      </c>
      <c r="AA396" s="81">
        <f t="shared" si="26"/>
        <v>44</v>
      </c>
      <c r="AB396" s="81">
        <f t="shared" si="27"/>
        <v>56</v>
      </c>
      <c r="AC396" s="81">
        <f t="shared" si="28"/>
        <v>56</v>
      </c>
      <c r="AD396" s="100">
        <f t="shared" si="29"/>
        <v>36155</v>
      </c>
      <c r="AE396" s="101">
        <f t="shared" si="30"/>
        <v>0</v>
      </c>
      <c r="AF396" s="102">
        <f t="shared" si="31"/>
        <v>0</v>
      </c>
      <c r="AG396" s="102">
        <f t="shared" si="32"/>
        <v>0</v>
      </c>
      <c r="AH396" s="102">
        <f t="shared" si="33"/>
        <v>0</v>
      </c>
      <c r="AI396" s="6"/>
      <c r="AM396" s="6"/>
      <c r="AN396" s="6"/>
      <c r="AO396" s="6"/>
      <c r="AP396" s="6"/>
      <c r="AQ396" s="6"/>
      <c r="AR396" s="6"/>
      <c r="AS396" s="6"/>
      <c r="AT396" s="6"/>
    </row>
    <row r="397" spans="8:46" ht="15" customHeight="1">
      <c r="H397" s="95">
        <v>342</v>
      </c>
      <c r="I397" s="95">
        <f t="shared" si="10"/>
        <v>25</v>
      </c>
      <c r="J397" s="96">
        <f t="shared" si="11"/>
        <v>45633</v>
      </c>
      <c r="K397" s="97">
        <f t="shared" si="12"/>
        <v>0</v>
      </c>
      <c r="L397" s="97">
        <f t="shared" si="13"/>
        <v>0</v>
      </c>
      <c r="M397" s="97">
        <f t="shared" si="14"/>
        <v>0</v>
      </c>
      <c r="N397" s="98">
        <f t="shared" si="15"/>
        <v>0</v>
      </c>
      <c r="O397" s="97">
        <f t="shared" si="7"/>
        <v>1</v>
      </c>
      <c r="P397" s="97">
        <f t="shared" si="16"/>
        <v>6</v>
      </c>
      <c r="Q397" s="99">
        <f t="shared" si="8"/>
        <v>6</v>
      </c>
      <c r="R397" s="99">
        <f t="shared" si="17"/>
        <v>5</v>
      </c>
      <c r="S397" s="99">
        <f t="shared" si="18"/>
        <v>5</v>
      </c>
      <c r="T397" s="99">
        <f t="shared" si="19"/>
        <v>5</v>
      </c>
      <c r="U397" s="99">
        <f t="shared" si="20"/>
        <v>0</v>
      </c>
      <c r="V397" s="100">
        <f t="shared" si="21"/>
        <v>48300</v>
      </c>
      <c r="W397" s="99">
        <f t="shared" si="22"/>
        <v>0</v>
      </c>
      <c r="X397" s="81">
        <f t="shared" si="23"/>
        <v>10000</v>
      </c>
      <c r="Y397" s="81">
        <f t="shared" si="24"/>
        <v>0</v>
      </c>
      <c r="Z397" s="81">
        <f t="shared" si="25"/>
        <v>2730</v>
      </c>
      <c r="AA397" s="81">
        <f t="shared" si="26"/>
        <v>45</v>
      </c>
      <c r="AB397" s="81">
        <f t="shared" si="27"/>
        <v>56</v>
      </c>
      <c r="AC397" s="81">
        <f t="shared" si="28"/>
        <v>56</v>
      </c>
      <c r="AD397" s="100">
        <f t="shared" si="29"/>
        <v>36106.25</v>
      </c>
      <c r="AE397" s="101">
        <f t="shared" si="30"/>
        <v>0</v>
      </c>
      <c r="AF397" s="102">
        <f t="shared" si="31"/>
        <v>0</v>
      </c>
      <c r="AG397" s="102">
        <f t="shared" si="32"/>
        <v>0</v>
      </c>
      <c r="AH397" s="102">
        <f t="shared" si="33"/>
        <v>0</v>
      </c>
      <c r="AI397" s="6"/>
      <c r="AM397" s="6"/>
      <c r="AN397" s="6"/>
      <c r="AO397" s="6"/>
      <c r="AP397" s="6"/>
      <c r="AQ397" s="6"/>
      <c r="AR397" s="6"/>
      <c r="AS397" s="6"/>
      <c r="AT397" s="6"/>
    </row>
    <row r="398" spans="8:46" ht="15" customHeight="1">
      <c r="H398" s="95">
        <v>343</v>
      </c>
      <c r="I398" s="95">
        <f t="shared" si="10"/>
        <v>24</v>
      </c>
      <c r="J398" s="96">
        <f t="shared" si="11"/>
        <v>45634</v>
      </c>
      <c r="K398" s="97">
        <f t="shared" si="12"/>
        <v>0</v>
      </c>
      <c r="L398" s="97">
        <f t="shared" si="13"/>
        <v>0</v>
      </c>
      <c r="M398" s="97">
        <f t="shared" si="14"/>
        <v>0</v>
      </c>
      <c r="N398" s="98">
        <f t="shared" si="15"/>
        <v>0</v>
      </c>
      <c r="O398" s="97">
        <f t="shared" si="7"/>
        <v>1</v>
      </c>
      <c r="P398" s="97">
        <f t="shared" si="16"/>
        <v>6</v>
      </c>
      <c r="Q398" s="99">
        <f t="shared" si="8"/>
        <v>6</v>
      </c>
      <c r="R398" s="99">
        <f t="shared" si="17"/>
        <v>5</v>
      </c>
      <c r="S398" s="99">
        <f t="shared" si="18"/>
        <v>5</v>
      </c>
      <c r="T398" s="99">
        <f t="shared" si="19"/>
        <v>5</v>
      </c>
      <c r="U398" s="99">
        <f t="shared" si="20"/>
        <v>0</v>
      </c>
      <c r="V398" s="100">
        <f t="shared" si="21"/>
        <v>48300</v>
      </c>
      <c r="W398" s="99">
        <f t="shared" si="22"/>
        <v>0</v>
      </c>
      <c r="X398" s="81">
        <f t="shared" si="23"/>
        <v>10000</v>
      </c>
      <c r="Y398" s="81">
        <f t="shared" si="24"/>
        <v>0</v>
      </c>
      <c r="Z398" s="81">
        <f t="shared" si="25"/>
        <v>2730</v>
      </c>
      <c r="AA398" s="81">
        <f t="shared" si="26"/>
        <v>46</v>
      </c>
      <c r="AB398" s="81">
        <f t="shared" si="27"/>
        <v>56</v>
      </c>
      <c r="AC398" s="81">
        <f t="shared" si="28"/>
        <v>56</v>
      </c>
      <c r="AD398" s="100">
        <f t="shared" si="29"/>
        <v>36057.5</v>
      </c>
      <c r="AE398" s="101">
        <f t="shared" si="30"/>
        <v>0</v>
      </c>
      <c r="AF398" s="102">
        <f t="shared" si="31"/>
        <v>0</v>
      </c>
      <c r="AG398" s="102">
        <f t="shared" si="32"/>
        <v>0</v>
      </c>
      <c r="AH398" s="102">
        <f t="shared" si="33"/>
        <v>0</v>
      </c>
      <c r="AI398" s="6"/>
      <c r="AM398" s="6"/>
      <c r="AN398" s="6"/>
      <c r="AO398" s="6"/>
      <c r="AP398" s="6"/>
      <c r="AQ398" s="6"/>
      <c r="AR398" s="6"/>
      <c r="AS398" s="6"/>
      <c r="AT398" s="6"/>
    </row>
    <row r="399" spans="8:46" ht="15" customHeight="1">
      <c r="H399" s="95">
        <v>344</v>
      </c>
      <c r="I399" s="95">
        <f t="shared" si="10"/>
        <v>23</v>
      </c>
      <c r="J399" s="96">
        <f t="shared" si="11"/>
        <v>45635</v>
      </c>
      <c r="K399" s="97">
        <f t="shared" si="12"/>
        <v>0</v>
      </c>
      <c r="L399" s="97">
        <f t="shared" si="13"/>
        <v>0</v>
      </c>
      <c r="M399" s="97">
        <f t="shared" si="14"/>
        <v>0</v>
      </c>
      <c r="N399" s="98">
        <f t="shared" si="15"/>
        <v>0</v>
      </c>
      <c r="O399" s="97">
        <f t="shared" si="7"/>
        <v>1</v>
      </c>
      <c r="P399" s="97">
        <f t="shared" si="16"/>
        <v>6</v>
      </c>
      <c r="Q399" s="99">
        <f t="shared" si="8"/>
        <v>6</v>
      </c>
      <c r="R399" s="99">
        <f t="shared" si="17"/>
        <v>5</v>
      </c>
      <c r="S399" s="99">
        <f t="shared" si="18"/>
        <v>5</v>
      </c>
      <c r="T399" s="99">
        <f t="shared" si="19"/>
        <v>5</v>
      </c>
      <c r="U399" s="99">
        <f t="shared" si="20"/>
        <v>0</v>
      </c>
      <c r="V399" s="100">
        <f t="shared" si="21"/>
        <v>48300</v>
      </c>
      <c r="W399" s="99">
        <f t="shared" si="22"/>
        <v>0</v>
      </c>
      <c r="X399" s="81">
        <f t="shared" si="23"/>
        <v>10000</v>
      </c>
      <c r="Y399" s="81">
        <f t="shared" si="24"/>
        <v>0</v>
      </c>
      <c r="Z399" s="81">
        <f t="shared" si="25"/>
        <v>2730</v>
      </c>
      <c r="AA399" s="81">
        <f t="shared" si="26"/>
        <v>47</v>
      </c>
      <c r="AB399" s="81">
        <f t="shared" si="27"/>
        <v>56</v>
      </c>
      <c r="AC399" s="81">
        <f t="shared" si="28"/>
        <v>56</v>
      </c>
      <c r="AD399" s="100">
        <f t="shared" si="29"/>
        <v>36008.75</v>
      </c>
      <c r="AE399" s="101">
        <f t="shared" si="30"/>
        <v>0</v>
      </c>
      <c r="AF399" s="102">
        <f t="shared" si="31"/>
        <v>0</v>
      </c>
      <c r="AG399" s="102">
        <f t="shared" si="32"/>
        <v>0</v>
      </c>
      <c r="AH399" s="102">
        <f t="shared" si="33"/>
        <v>0</v>
      </c>
      <c r="AI399" s="6"/>
      <c r="AM399" s="6"/>
      <c r="AN399" s="6"/>
      <c r="AO399" s="6"/>
      <c r="AP399" s="6"/>
      <c r="AQ399" s="6"/>
      <c r="AR399" s="6"/>
      <c r="AS399" s="6"/>
      <c r="AT399" s="6"/>
    </row>
    <row r="400" spans="8:46" ht="15" customHeight="1">
      <c r="H400" s="95">
        <v>345</v>
      </c>
      <c r="I400" s="95">
        <f t="shared" si="10"/>
        <v>22</v>
      </c>
      <c r="J400" s="96">
        <f t="shared" si="11"/>
        <v>45636</v>
      </c>
      <c r="K400" s="97">
        <f t="shared" si="12"/>
        <v>0</v>
      </c>
      <c r="L400" s="97">
        <f t="shared" si="13"/>
        <v>0</v>
      </c>
      <c r="M400" s="97">
        <f t="shared" si="14"/>
        <v>0</v>
      </c>
      <c r="N400" s="98">
        <f t="shared" si="15"/>
        <v>0</v>
      </c>
      <c r="O400" s="97">
        <f t="shared" si="7"/>
        <v>1</v>
      </c>
      <c r="P400" s="97">
        <f t="shared" si="16"/>
        <v>6</v>
      </c>
      <c r="Q400" s="99">
        <f t="shared" si="8"/>
        <v>6</v>
      </c>
      <c r="R400" s="99">
        <f t="shared" si="17"/>
        <v>5</v>
      </c>
      <c r="S400" s="99">
        <f t="shared" si="18"/>
        <v>5</v>
      </c>
      <c r="T400" s="99">
        <f t="shared" si="19"/>
        <v>5</v>
      </c>
      <c r="U400" s="99">
        <f t="shared" si="20"/>
        <v>0</v>
      </c>
      <c r="V400" s="100">
        <f t="shared" si="21"/>
        <v>48300</v>
      </c>
      <c r="W400" s="99">
        <f t="shared" si="22"/>
        <v>0</v>
      </c>
      <c r="X400" s="81">
        <f t="shared" si="23"/>
        <v>10000</v>
      </c>
      <c r="Y400" s="81">
        <f t="shared" si="24"/>
        <v>0</v>
      </c>
      <c r="Z400" s="81">
        <f t="shared" si="25"/>
        <v>2730</v>
      </c>
      <c r="AA400" s="81">
        <f t="shared" si="26"/>
        <v>48</v>
      </c>
      <c r="AB400" s="81">
        <f t="shared" si="27"/>
        <v>56</v>
      </c>
      <c r="AC400" s="81">
        <f t="shared" si="28"/>
        <v>56</v>
      </c>
      <c r="AD400" s="100">
        <f t="shared" si="29"/>
        <v>35960</v>
      </c>
      <c r="AE400" s="101">
        <f t="shared" si="30"/>
        <v>0</v>
      </c>
      <c r="AF400" s="102">
        <f t="shared" si="31"/>
        <v>0</v>
      </c>
      <c r="AG400" s="102">
        <f t="shared" si="32"/>
        <v>0</v>
      </c>
      <c r="AH400" s="102">
        <f t="shared" si="33"/>
        <v>0</v>
      </c>
      <c r="AI400" s="6"/>
      <c r="AM400" s="6"/>
      <c r="AN400" s="6"/>
      <c r="AO400" s="6"/>
      <c r="AP400" s="6"/>
      <c r="AQ400" s="6"/>
      <c r="AR400" s="6"/>
      <c r="AS400" s="6"/>
      <c r="AT400" s="6"/>
    </row>
    <row r="401" spans="8:46" ht="15" customHeight="1">
      <c r="H401" s="95">
        <v>346</v>
      </c>
      <c r="I401" s="95">
        <f t="shared" si="10"/>
        <v>21</v>
      </c>
      <c r="J401" s="96">
        <f t="shared" si="11"/>
        <v>45637</v>
      </c>
      <c r="K401" s="97">
        <f t="shared" si="12"/>
        <v>0</v>
      </c>
      <c r="L401" s="97">
        <f t="shared" si="13"/>
        <v>0</v>
      </c>
      <c r="M401" s="97">
        <f t="shared" si="14"/>
        <v>0</v>
      </c>
      <c r="N401" s="98">
        <f t="shared" si="15"/>
        <v>0</v>
      </c>
      <c r="O401" s="97">
        <f t="shared" si="7"/>
        <v>1</v>
      </c>
      <c r="P401" s="97">
        <f t="shared" si="16"/>
        <v>6</v>
      </c>
      <c r="Q401" s="99">
        <f t="shared" si="8"/>
        <v>6</v>
      </c>
      <c r="R401" s="99">
        <f t="shared" si="17"/>
        <v>5</v>
      </c>
      <c r="S401" s="99">
        <f t="shared" si="18"/>
        <v>5</v>
      </c>
      <c r="T401" s="99">
        <f t="shared" si="19"/>
        <v>5</v>
      </c>
      <c r="U401" s="99">
        <f t="shared" si="20"/>
        <v>0</v>
      </c>
      <c r="V401" s="100">
        <f t="shared" si="21"/>
        <v>48300</v>
      </c>
      <c r="W401" s="99">
        <f t="shared" si="22"/>
        <v>0</v>
      </c>
      <c r="X401" s="81">
        <f t="shared" si="23"/>
        <v>10000</v>
      </c>
      <c r="Y401" s="81">
        <f t="shared" si="24"/>
        <v>0</v>
      </c>
      <c r="Z401" s="81">
        <f t="shared" si="25"/>
        <v>2730</v>
      </c>
      <c r="AA401" s="81">
        <f t="shared" si="26"/>
        <v>49</v>
      </c>
      <c r="AB401" s="81">
        <f t="shared" si="27"/>
        <v>56</v>
      </c>
      <c r="AC401" s="81">
        <f t="shared" si="28"/>
        <v>56</v>
      </c>
      <c r="AD401" s="100">
        <f t="shared" si="29"/>
        <v>35911.25</v>
      </c>
      <c r="AE401" s="101">
        <f t="shared" si="30"/>
        <v>0</v>
      </c>
      <c r="AF401" s="102">
        <f t="shared" si="31"/>
        <v>0</v>
      </c>
      <c r="AG401" s="102">
        <f t="shared" si="32"/>
        <v>0</v>
      </c>
      <c r="AH401" s="102">
        <f t="shared" si="33"/>
        <v>0</v>
      </c>
      <c r="AI401" s="6"/>
      <c r="AM401" s="6"/>
      <c r="AN401" s="6"/>
      <c r="AO401" s="6"/>
      <c r="AP401" s="6"/>
      <c r="AQ401" s="6"/>
      <c r="AR401" s="6"/>
      <c r="AS401" s="6"/>
      <c r="AT401" s="6"/>
    </row>
    <row r="402" spans="8:46" ht="15" customHeight="1">
      <c r="H402" s="95">
        <v>347</v>
      </c>
      <c r="I402" s="95">
        <f t="shared" si="10"/>
        <v>20</v>
      </c>
      <c r="J402" s="96">
        <f t="shared" si="11"/>
        <v>45638</v>
      </c>
      <c r="K402" s="97">
        <f t="shared" si="12"/>
        <v>0</v>
      </c>
      <c r="L402" s="97">
        <f t="shared" si="13"/>
        <v>15570</v>
      </c>
      <c r="M402" s="97">
        <f t="shared" si="14"/>
        <v>0</v>
      </c>
      <c r="N402" s="98">
        <f t="shared" si="15"/>
        <v>0</v>
      </c>
      <c r="O402" s="97">
        <f t="shared" si="7"/>
        <v>1</v>
      </c>
      <c r="P402" s="97">
        <f t="shared" si="16"/>
        <v>6</v>
      </c>
      <c r="Q402" s="99">
        <f t="shared" si="8"/>
        <v>6</v>
      </c>
      <c r="R402" s="99">
        <f t="shared" si="17"/>
        <v>5</v>
      </c>
      <c r="S402" s="99">
        <f t="shared" si="18"/>
        <v>5</v>
      </c>
      <c r="T402" s="99">
        <f t="shared" si="19"/>
        <v>5</v>
      </c>
      <c r="U402" s="99">
        <f t="shared" si="20"/>
        <v>0</v>
      </c>
      <c r="V402" s="100">
        <f t="shared" si="21"/>
        <v>48300</v>
      </c>
      <c r="W402" s="99">
        <f t="shared" si="22"/>
        <v>0</v>
      </c>
      <c r="X402" s="81">
        <f t="shared" si="23"/>
        <v>25570</v>
      </c>
      <c r="Y402" s="81">
        <f t="shared" si="24"/>
        <v>0</v>
      </c>
      <c r="Z402" s="81">
        <f t="shared" si="25"/>
        <v>2730</v>
      </c>
      <c r="AA402" s="81">
        <f t="shared" si="26"/>
        <v>50</v>
      </c>
      <c r="AB402" s="81">
        <f t="shared" si="27"/>
        <v>56</v>
      </c>
      <c r="AC402" s="81">
        <f t="shared" si="28"/>
        <v>56</v>
      </c>
      <c r="AD402" s="100">
        <f t="shared" si="29"/>
        <v>20292.5</v>
      </c>
      <c r="AE402" s="101">
        <f t="shared" si="30"/>
        <v>0</v>
      </c>
      <c r="AF402" s="102">
        <f t="shared" si="31"/>
        <v>2.5</v>
      </c>
      <c r="AG402" s="102">
        <f t="shared" si="32"/>
        <v>0</v>
      </c>
      <c r="AH402" s="102">
        <f t="shared" si="33"/>
        <v>38925</v>
      </c>
      <c r="AI402" s="6"/>
      <c r="AM402" s="6"/>
      <c r="AN402" s="6"/>
      <c r="AO402" s="6"/>
      <c r="AP402" s="6"/>
      <c r="AQ402" s="6"/>
      <c r="AR402" s="6"/>
      <c r="AS402" s="6"/>
      <c r="AT402" s="6"/>
    </row>
    <row r="403" spans="8:46" ht="15" customHeight="1">
      <c r="H403" s="95">
        <v>348</v>
      </c>
      <c r="I403" s="95">
        <f t="shared" si="10"/>
        <v>19</v>
      </c>
      <c r="J403" s="96">
        <f t="shared" si="11"/>
        <v>45639</v>
      </c>
      <c r="K403" s="97">
        <f t="shared" si="12"/>
        <v>0</v>
      </c>
      <c r="L403" s="97">
        <f t="shared" si="13"/>
        <v>0</v>
      </c>
      <c r="M403" s="97">
        <f t="shared" si="14"/>
        <v>0</v>
      </c>
      <c r="N403" s="98">
        <f t="shared" si="15"/>
        <v>0</v>
      </c>
      <c r="O403" s="97">
        <f t="shared" si="7"/>
        <v>1</v>
      </c>
      <c r="P403" s="97">
        <f t="shared" si="16"/>
        <v>6</v>
      </c>
      <c r="Q403" s="99">
        <f t="shared" si="8"/>
        <v>6</v>
      </c>
      <c r="R403" s="99">
        <f t="shared" si="17"/>
        <v>5</v>
      </c>
      <c r="S403" s="99">
        <f t="shared" si="18"/>
        <v>5</v>
      </c>
      <c r="T403" s="99">
        <f t="shared" si="19"/>
        <v>5</v>
      </c>
      <c r="U403" s="99">
        <f t="shared" si="20"/>
        <v>0</v>
      </c>
      <c r="V403" s="100">
        <f t="shared" si="21"/>
        <v>48300</v>
      </c>
      <c r="W403" s="99">
        <f t="shared" si="22"/>
        <v>0</v>
      </c>
      <c r="X403" s="81">
        <f t="shared" si="23"/>
        <v>25570</v>
      </c>
      <c r="Y403" s="81">
        <f t="shared" si="24"/>
        <v>0</v>
      </c>
      <c r="Z403" s="81">
        <f t="shared" si="25"/>
        <v>2730</v>
      </c>
      <c r="AA403" s="81">
        <f t="shared" si="26"/>
        <v>51</v>
      </c>
      <c r="AB403" s="81">
        <f t="shared" si="27"/>
        <v>56</v>
      </c>
      <c r="AC403" s="81">
        <f t="shared" si="28"/>
        <v>56</v>
      </c>
      <c r="AD403" s="100">
        <f t="shared" si="29"/>
        <v>20243.75</v>
      </c>
      <c r="AE403" s="101">
        <f t="shared" si="30"/>
        <v>0</v>
      </c>
      <c r="AF403" s="102">
        <f t="shared" si="31"/>
        <v>0</v>
      </c>
      <c r="AG403" s="102">
        <f t="shared" si="32"/>
        <v>0</v>
      </c>
      <c r="AH403" s="102">
        <f t="shared" si="33"/>
        <v>0</v>
      </c>
      <c r="AI403" s="6"/>
      <c r="AM403" s="6"/>
      <c r="AN403" s="6"/>
      <c r="AO403" s="6"/>
      <c r="AP403" s="6"/>
      <c r="AQ403" s="6"/>
      <c r="AR403" s="6"/>
      <c r="AS403" s="6"/>
      <c r="AT403" s="6"/>
    </row>
    <row r="404" spans="8:46" ht="15" customHeight="1">
      <c r="H404" s="95">
        <v>349</v>
      </c>
      <c r="I404" s="95">
        <f t="shared" si="10"/>
        <v>18</v>
      </c>
      <c r="J404" s="96">
        <f t="shared" si="11"/>
        <v>45640</v>
      </c>
      <c r="K404" s="97">
        <f t="shared" si="12"/>
        <v>0</v>
      </c>
      <c r="L404" s="97">
        <f t="shared" si="13"/>
        <v>0</v>
      </c>
      <c r="M404" s="97">
        <f t="shared" si="14"/>
        <v>0</v>
      </c>
      <c r="N404" s="98">
        <f t="shared" si="15"/>
        <v>0</v>
      </c>
      <c r="O404" s="97">
        <f t="shared" si="7"/>
        <v>1</v>
      </c>
      <c r="P404" s="97">
        <f t="shared" si="16"/>
        <v>6</v>
      </c>
      <c r="Q404" s="99">
        <f t="shared" si="8"/>
        <v>6</v>
      </c>
      <c r="R404" s="99">
        <f t="shared" si="17"/>
        <v>5</v>
      </c>
      <c r="S404" s="99">
        <f t="shared" si="18"/>
        <v>5</v>
      </c>
      <c r="T404" s="99">
        <f t="shared" si="19"/>
        <v>5</v>
      </c>
      <c r="U404" s="99">
        <f t="shared" si="20"/>
        <v>0</v>
      </c>
      <c r="V404" s="100">
        <f t="shared" si="21"/>
        <v>48300</v>
      </c>
      <c r="W404" s="99">
        <f t="shared" si="22"/>
        <v>0</v>
      </c>
      <c r="X404" s="81">
        <f t="shared" si="23"/>
        <v>25570</v>
      </c>
      <c r="Y404" s="81">
        <f t="shared" si="24"/>
        <v>0</v>
      </c>
      <c r="Z404" s="81">
        <f t="shared" si="25"/>
        <v>2730</v>
      </c>
      <c r="AA404" s="81">
        <f t="shared" si="26"/>
        <v>52</v>
      </c>
      <c r="AB404" s="81">
        <f t="shared" si="27"/>
        <v>56</v>
      </c>
      <c r="AC404" s="81">
        <f t="shared" si="28"/>
        <v>56</v>
      </c>
      <c r="AD404" s="100">
        <f t="shared" si="29"/>
        <v>20195</v>
      </c>
      <c r="AE404" s="101">
        <f t="shared" si="30"/>
        <v>0</v>
      </c>
      <c r="AF404" s="102">
        <f t="shared" si="31"/>
        <v>0</v>
      </c>
      <c r="AG404" s="102">
        <f t="shared" si="32"/>
        <v>0</v>
      </c>
      <c r="AH404" s="102">
        <f t="shared" si="33"/>
        <v>0</v>
      </c>
      <c r="AI404" s="6"/>
      <c r="AM404" s="6"/>
      <c r="AN404" s="6"/>
      <c r="AO404" s="6"/>
      <c r="AP404" s="6"/>
      <c r="AQ404" s="6"/>
      <c r="AR404" s="6"/>
      <c r="AS404" s="6"/>
      <c r="AT404" s="6"/>
    </row>
    <row r="405" spans="8:46" ht="15" customHeight="1">
      <c r="H405" s="95">
        <v>350</v>
      </c>
      <c r="I405" s="95">
        <f t="shared" si="10"/>
        <v>17</v>
      </c>
      <c r="J405" s="96">
        <f t="shared" si="11"/>
        <v>45641</v>
      </c>
      <c r="K405" s="97">
        <f t="shared" si="12"/>
        <v>0</v>
      </c>
      <c r="L405" s="97">
        <f t="shared" si="13"/>
        <v>0</v>
      </c>
      <c r="M405" s="97">
        <f t="shared" si="14"/>
        <v>0</v>
      </c>
      <c r="N405" s="98">
        <f t="shared" si="15"/>
        <v>0</v>
      </c>
      <c r="O405" s="97">
        <f t="shared" si="7"/>
        <v>1</v>
      </c>
      <c r="P405" s="97">
        <f t="shared" si="16"/>
        <v>6</v>
      </c>
      <c r="Q405" s="99">
        <f t="shared" si="8"/>
        <v>6</v>
      </c>
      <c r="R405" s="99">
        <f t="shared" si="17"/>
        <v>5</v>
      </c>
      <c r="S405" s="99">
        <f t="shared" si="18"/>
        <v>5</v>
      </c>
      <c r="T405" s="99">
        <f t="shared" si="19"/>
        <v>5</v>
      </c>
      <c r="U405" s="99">
        <f t="shared" si="20"/>
        <v>0</v>
      </c>
      <c r="V405" s="100">
        <f t="shared" si="21"/>
        <v>48300</v>
      </c>
      <c r="W405" s="99">
        <f t="shared" si="22"/>
        <v>0</v>
      </c>
      <c r="X405" s="81">
        <f t="shared" si="23"/>
        <v>25570</v>
      </c>
      <c r="Y405" s="81">
        <f t="shared" si="24"/>
        <v>0</v>
      </c>
      <c r="Z405" s="81">
        <f t="shared" si="25"/>
        <v>2730</v>
      </c>
      <c r="AA405" s="81">
        <f t="shared" si="26"/>
        <v>53</v>
      </c>
      <c r="AB405" s="81">
        <f t="shared" si="27"/>
        <v>56</v>
      </c>
      <c r="AC405" s="81">
        <f t="shared" si="28"/>
        <v>56</v>
      </c>
      <c r="AD405" s="100">
        <f t="shared" si="29"/>
        <v>20146.25</v>
      </c>
      <c r="AE405" s="101">
        <f t="shared" si="30"/>
        <v>0</v>
      </c>
      <c r="AF405" s="102">
        <f t="shared" si="31"/>
        <v>0</v>
      </c>
      <c r="AG405" s="102">
        <f t="shared" si="32"/>
        <v>0</v>
      </c>
      <c r="AH405" s="102">
        <f t="shared" si="33"/>
        <v>0</v>
      </c>
      <c r="AI405" s="6"/>
      <c r="AM405" s="6"/>
      <c r="AN405" s="6"/>
      <c r="AO405" s="6"/>
      <c r="AP405" s="6"/>
      <c r="AQ405" s="6"/>
      <c r="AR405" s="6"/>
      <c r="AS405" s="6"/>
      <c r="AT405" s="6"/>
    </row>
    <row r="406" spans="8:46" ht="15" customHeight="1">
      <c r="H406" s="95">
        <v>351</v>
      </c>
      <c r="I406" s="95">
        <f t="shared" si="10"/>
        <v>16</v>
      </c>
      <c r="J406" s="96">
        <f t="shared" si="11"/>
        <v>45642</v>
      </c>
      <c r="K406" s="97">
        <f t="shared" si="12"/>
        <v>0</v>
      </c>
      <c r="L406" s="97">
        <f t="shared" si="13"/>
        <v>0</v>
      </c>
      <c r="M406" s="97">
        <f t="shared" si="14"/>
        <v>0</v>
      </c>
      <c r="N406" s="98">
        <f t="shared" si="15"/>
        <v>0</v>
      </c>
      <c r="O406" s="97">
        <f t="shared" si="7"/>
        <v>1</v>
      </c>
      <c r="P406" s="97">
        <f t="shared" si="16"/>
        <v>6</v>
      </c>
      <c r="Q406" s="99">
        <f t="shared" si="8"/>
        <v>6</v>
      </c>
      <c r="R406" s="99">
        <f t="shared" si="17"/>
        <v>5</v>
      </c>
      <c r="S406" s="99">
        <f t="shared" si="18"/>
        <v>5</v>
      </c>
      <c r="T406" s="99">
        <f t="shared" si="19"/>
        <v>5</v>
      </c>
      <c r="U406" s="99">
        <f t="shared" si="20"/>
        <v>0</v>
      </c>
      <c r="V406" s="100">
        <f t="shared" si="21"/>
        <v>48300</v>
      </c>
      <c r="W406" s="99">
        <f t="shared" si="22"/>
        <v>0</v>
      </c>
      <c r="X406" s="81">
        <f t="shared" si="23"/>
        <v>25570</v>
      </c>
      <c r="Y406" s="81">
        <f t="shared" si="24"/>
        <v>0</v>
      </c>
      <c r="Z406" s="81">
        <f t="shared" si="25"/>
        <v>2730</v>
      </c>
      <c r="AA406" s="81">
        <f t="shared" si="26"/>
        <v>54</v>
      </c>
      <c r="AB406" s="81">
        <f t="shared" si="27"/>
        <v>56</v>
      </c>
      <c r="AC406" s="81">
        <f t="shared" si="28"/>
        <v>56</v>
      </c>
      <c r="AD406" s="100">
        <f t="shared" si="29"/>
        <v>20097.5</v>
      </c>
      <c r="AE406" s="101">
        <f t="shared" si="30"/>
        <v>0</v>
      </c>
      <c r="AF406" s="102">
        <f t="shared" si="31"/>
        <v>0</v>
      </c>
      <c r="AG406" s="102">
        <f t="shared" si="32"/>
        <v>0</v>
      </c>
      <c r="AH406" s="102">
        <f t="shared" si="33"/>
        <v>0</v>
      </c>
      <c r="AI406" s="6"/>
      <c r="AM406" s="6"/>
      <c r="AN406" s="6"/>
      <c r="AO406" s="6"/>
      <c r="AP406" s="6"/>
      <c r="AQ406" s="6"/>
      <c r="AR406" s="6"/>
      <c r="AS406" s="6"/>
      <c r="AT406" s="6"/>
    </row>
    <row r="407" spans="8:46" ht="15" customHeight="1">
      <c r="H407" s="95">
        <v>352</v>
      </c>
      <c r="I407" s="95">
        <f t="shared" si="10"/>
        <v>15</v>
      </c>
      <c r="J407" s="96">
        <f t="shared" si="11"/>
        <v>45643</v>
      </c>
      <c r="K407" s="97">
        <f t="shared" si="12"/>
        <v>0</v>
      </c>
      <c r="L407" s="97">
        <f t="shared" si="13"/>
        <v>0</v>
      </c>
      <c r="M407" s="97">
        <f t="shared" si="14"/>
        <v>0</v>
      </c>
      <c r="N407" s="98">
        <f t="shared" si="15"/>
        <v>0</v>
      </c>
      <c r="O407" s="97">
        <f t="shared" si="7"/>
        <v>1</v>
      </c>
      <c r="P407" s="97">
        <f t="shared" si="16"/>
        <v>6</v>
      </c>
      <c r="Q407" s="99">
        <f t="shared" si="8"/>
        <v>6</v>
      </c>
      <c r="R407" s="99">
        <f t="shared" si="17"/>
        <v>5</v>
      </c>
      <c r="S407" s="99">
        <f t="shared" si="18"/>
        <v>5</v>
      </c>
      <c r="T407" s="99">
        <f t="shared" si="19"/>
        <v>5</v>
      </c>
      <c r="U407" s="99">
        <f t="shared" si="20"/>
        <v>0</v>
      </c>
      <c r="V407" s="100">
        <f t="shared" si="21"/>
        <v>48300</v>
      </c>
      <c r="W407" s="99">
        <f t="shared" si="22"/>
        <v>0</v>
      </c>
      <c r="X407" s="81">
        <f t="shared" si="23"/>
        <v>25570</v>
      </c>
      <c r="Y407" s="81">
        <f t="shared" si="24"/>
        <v>0</v>
      </c>
      <c r="Z407" s="81">
        <f t="shared" si="25"/>
        <v>2730</v>
      </c>
      <c r="AA407" s="81">
        <f t="shared" si="26"/>
        <v>55</v>
      </c>
      <c r="AB407" s="81">
        <f t="shared" si="27"/>
        <v>56</v>
      </c>
      <c r="AC407" s="81">
        <f t="shared" si="28"/>
        <v>56</v>
      </c>
      <c r="AD407" s="100">
        <f t="shared" si="29"/>
        <v>20048.75</v>
      </c>
      <c r="AE407" s="101">
        <f t="shared" si="30"/>
        <v>0</v>
      </c>
      <c r="AF407" s="102">
        <f t="shared" si="31"/>
        <v>0</v>
      </c>
      <c r="AG407" s="102">
        <f t="shared" si="32"/>
        <v>0</v>
      </c>
      <c r="AH407" s="102">
        <f t="shared" si="33"/>
        <v>0</v>
      </c>
      <c r="AI407" s="6"/>
      <c r="AM407" s="6"/>
      <c r="AN407" s="6"/>
      <c r="AO407" s="6"/>
      <c r="AP407" s="6"/>
      <c r="AQ407" s="6"/>
      <c r="AR407" s="6"/>
      <c r="AS407" s="6"/>
      <c r="AT407" s="6"/>
    </row>
    <row r="408" spans="8:46" ht="15" customHeight="1">
      <c r="H408" s="95">
        <v>353</v>
      </c>
      <c r="I408" s="95">
        <f t="shared" si="10"/>
        <v>14</v>
      </c>
      <c r="J408" s="96">
        <f t="shared" si="11"/>
        <v>45644</v>
      </c>
      <c r="K408" s="97">
        <f t="shared" si="12"/>
        <v>0</v>
      </c>
      <c r="L408" s="97">
        <f t="shared" si="13"/>
        <v>20000</v>
      </c>
      <c r="M408" s="97">
        <f t="shared" si="14"/>
        <v>1</v>
      </c>
      <c r="N408" s="98">
        <f t="shared" si="15"/>
        <v>0</v>
      </c>
      <c r="O408" s="97">
        <f t="shared" si="7"/>
        <v>1</v>
      </c>
      <c r="P408" s="97">
        <f t="shared" si="16"/>
        <v>6</v>
      </c>
      <c r="Q408" s="99">
        <f t="shared" si="8"/>
        <v>6</v>
      </c>
      <c r="R408" s="99">
        <f t="shared" si="17"/>
        <v>5</v>
      </c>
      <c r="S408" s="99">
        <f t="shared" si="18"/>
        <v>5</v>
      </c>
      <c r="T408" s="99">
        <f t="shared" si="19"/>
        <v>5</v>
      </c>
      <c r="U408" s="99">
        <f t="shared" si="20"/>
        <v>5</v>
      </c>
      <c r="V408" s="100">
        <f t="shared" si="21"/>
        <v>48300</v>
      </c>
      <c r="W408" s="99">
        <f t="shared" si="22"/>
        <v>5</v>
      </c>
      <c r="X408" s="81">
        <f t="shared" si="23"/>
        <v>45570</v>
      </c>
      <c r="Y408" s="81">
        <f t="shared" si="24"/>
        <v>2730</v>
      </c>
      <c r="Z408" s="81">
        <f t="shared" si="25"/>
        <v>2730</v>
      </c>
      <c r="AA408" s="81">
        <f t="shared" si="26"/>
        <v>56</v>
      </c>
      <c r="AB408" s="81">
        <f t="shared" si="27"/>
        <v>56</v>
      </c>
      <c r="AC408" s="81">
        <f t="shared" si="28"/>
        <v>56</v>
      </c>
      <c r="AD408" s="100">
        <f t="shared" si="29"/>
        <v>0</v>
      </c>
      <c r="AE408" s="101">
        <f t="shared" si="30"/>
        <v>0</v>
      </c>
      <c r="AF408" s="102">
        <f t="shared" si="31"/>
        <v>3</v>
      </c>
      <c r="AG408" s="102">
        <f t="shared" si="32"/>
        <v>0</v>
      </c>
      <c r="AH408" s="102">
        <f t="shared" si="33"/>
        <v>60000</v>
      </c>
      <c r="AI408" s="6"/>
      <c r="AM408" s="6"/>
      <c r="AN408" s="6"/>
      <c r="AO408" s="6"/>
      <c r="AP408" s="6"/>
      <c r="AQ408" s="6"/>
      <c r="AR408" s="6"/>
      <c r="AS408" s="6"/>
      <c r="AT408" s="6"/>
    </row>
    <row r="409" spans="8:46" ht="15" customHeight="1">
      <c r="H409" s="95">
        <v>354</v>
      </c>
      <c r="I409" s="95">
        <f t="shared" si="10"/>
        <v>13</v>
      </c>
      <c r="J409" s="96">
        <f t="shared" si="11"/>
        <v>45645</v>
      </c>
      <c r="K409" s="97">
        <f t="shared" si="12"/>
        <v>0</v>
      </c>
      <c r="L409" s="97">
        <f t="shared" si="13"/>
        <v>0</v>
      </c>
      <c r="M409" s="97">
        <f t="shared" si="14"/>
        <v>0</v>
      </c>
      <c r="N409" s="98">
        <f t="shared" si="15"/>
        <v>1</v>
      </c>
      <c r="O409" s="97">
        <f t="shared" si="7"/>
        <v>0</v>
      </c>
      <c r="P409" s="97">
        <f t="shared" si="16"/>
        <v>7</v>
      </c>
      <c r="Q409" s="99">
        <f t="shared" si="8"/>
        <v>0</v>
      </c>
      <c r="R409" s="99">
        <f t="shared" si="17"/>
        <v>6</v>
      </c>
      <c r="S409" s="99">
        <f t="shared" si="18"/>
        <v>6</v>
      </c>
      <c r="T409" s="99">
        <f t="shared" si="19"/>
        <v>0</v>
      </c>
      <c r="U409" s="99">
        <f t="shared" si="20"/>
        <v>0</v>
      </c>
      <c r="V409" s="100">
        <f t="shared" si="21"/>
        <v>0</v>
      </c>
      <c r="W409" s="99">
        <f t="shared" si="22"/>
        <v>0</v>
      </c>
      <c r="X409" s="81">
        <f t="shared" si="23"/>
        <v>0</v>
      </c>
      <c r="Y409" s="81">
        <f t="shared" si="24"/>
        <v>0</v>
      </c>
      <c r="Z409" s="81">
        <f t="shared" si="25"/>
        <v>0</v>
      </c>
      <c r="AA409" s="81">
        <f t="shared" si="26"/>
        <v>0</v>
      </c>
      <c r="AB409" s="81">
        <f t="shared" si="27"/>
        <v>0</v>
      </c>
      <c r="AC409" s="81" t="str">
        <f t="shared" si="28"/>
        <v/>
      </c>
      <c r="AD409" s="100">
        <f t="shared" si="29"/>
        <v>0</v>
      </c>
      <c r="AE409" s="101">
        <f t="shared" si="30"/>
        <v>0</v>
      </c>
      <c r="AF409" s="102">
        <f t="shared" si="31"/>
        <v>0</v>
      </c>
      <c r="AG409" s="102">
        <f t="shared" si="32"/>
        <v>0</v>
      </c>
      <c r="AH409" s="102">
        <f t="shared" si="33"/>
        <v>0</v>
      </c>
      <c r="AI409" s="6"/>
      <c r="AM409" s="6"/>
      <c r="AN409" s="6"/>
      <c r="AO409" s="6"/>
      <c r="AP409" s="6"/>
      <c r="AQ409" s="6"/>
      <c r="AR409" s="6"/>
      <c r="AS409" s="6"/>
      <c r="AT409" s="6"/>
    </row>
    <row r="410" spans="8:46" ht="15" customHeight="1">
      <c r="H410" s="95">
        <v>355</v>
      </c>
      <c r="I410" s="95">
        <f t="shared" si="10"/>
        <v>12</v>
      </c>
      <c r="J410" s="96">
        <f t="shared" si="11"/>
        <v>45646</v>
      </c>
      <c r="K410" s="97">
        <f t="shared" si="12"/>
        <v>0</v>
      </c>
      <c r="L410" s="97">
        <f t="shared" si="13"/>
        <v>0</v>
      </c>
      <c r="M410" s="97">
        <f t="shared" si="14"/>
        <v>0</v>
      </c>
      <c r="N410" s="98">
        <f t="shared" si="15"/>
        <v>1</v>
      </c>
      <c r="O410" s="97">
        <f t="shared" si="7"/>
        <v>0</v>
      </c>
      <c r="P410" s="97">
        <f t="shared" si="16"/>
        <v>7</v>
      </c>
      <c r="Q410" s="99">
        <f t="shared" si="8"/>
        <v>0</v>
      </c>
      <c r="R410" s="99">
        <f t="shared" si="17"/>
        <v>6</v>
      </c>
      <c r="S410" s="99">
        <f t="shared" si="18"/>
        <v>6</v>
      </c>
      <c r="T410" s="99">
        <f t="shared" si="19"/>
        <v>0</v>
      </c>
      <c r="U410" s="99">
        <f t="shared" si="20"/>
        <v>0</v>
      </c>
      <c r="V410" s="100">
        <f t="shared" si="21"/>
        <v>0</v>
      </c>
      <c r="W410" s="99">
        <f t="shared" si="22"/>
        <v>0</v>
      </c>
      <c r="X410" s="81">
        <f t="shared" si="23"/>
        <v>0</v>
      </c>
      <c r="Y410" s="81">
        <f t="shared" si="24"/>
        <v>0</v>
      </c>
      <c r="Z410" s="81">
        <f t="shared" si="25"/>
        <v>0</v>
      </c>
      <c r="AA410" s="81">
        <f t="shared" si="26"/>
        <v>0</v>
      </c>
      <c r="AB410" s="81">
        <f t="shared" si="27"/>
        <v>0</v>
      </c>
      <c r="AC410" s="81" t="str">
        <f t="shared" si="28"/>
        <v/>
      </c>
      <c r="AD410" s="100">
        <f t="shared" si="29"/>
        <v>0</v>
      </c>
      <c r="AE410" s="101">
        <f t="shared" si="30"/>
        <v>0</v>
      </c>
      <c r="AF410" s="102">
        <f t="shared" si="31"/>
        <v>0</v>
      </c>
      <c r="AG410" s="102">
        <f t="shared" si="32"/>
        <v>0</v>
      </c>
      <c r="AH410" s="102">
        <f t="shared" si="33"/>
        <v>0</v>
      </c>
      <c r="AI410" s="6"/>
      <c r="AM410" s="6"/>
      <c r="AN410" s="6"/>
      <c r="AO410" s="6"/>
      <c r="AP410" s="6"/>
      <c r="AQ410" s="6"/>
      <c r="AR410" s="6"/>
      <c r="AS410" s="6"/>
      <c r="AT410" s="6"/>
    </row>
    <row r="411" spans="8:46" ht="15" customHeight="1">
      <c r="H411" s="95">
        <v>356</v>
      </c>
      <c r="I411" s="95">
        <f t="shared" si="10"/>
        <v>11</v>
      </c>
      <c r="J411" s="96">
        <f t="shared" si="11"/>
        <v>45647</v>
      </c>
      <c r="K411" s="97">
        <f t="shared" si="12"/>
        <v>0</v>
      </c>
      <c r="L411" s="97">
        <f t="shared" si="13"/>
        <v>0</v>
      </c>
      <c r="M411" s="97">
        <f t="shared" si="14"/>
        <v>0</v>
      </c>
      <c r="N411" s="98">
        <f t="shared" si="15"/>
        <v>1</v>
      </c>
      <c r="O411" s="97">
        <f t="shared" si="7"/>
        <v>0</v>
      </c>
      <c r="P411" s="97">
        <f t="shared" si="16"/>
        <v>7</v>
      </c>
      <c r="Q411" s="99">
        <f t="shared" si="8"/>
        <v>0</v>
      </c>
      <c r="R411" s="99">
        <f t="shared" si="17"/>
        <v>6</v>
      </c>
      <c r="S411" s="99">
        <f t="shared" si="18"/>
        <v>6</v>
      </c>
      <c r="T411" s="99">
        <f t="shared" si="19"/>
        <v>0</v>
      </c>
      <c r="U411" s="99">
        <f t="shared" si="20"/>
        <v>0</v>
      </c>
      <c r="V411" s="100">
        <f t="shared" si="21"/>
        <v>0</v>
      </c>
      <c r="W411" s="99">
        <f t="shared" si="22"/>
        <v>0</v>
      </c>
      <c r="X411" s="81">
        <f t="shared" si="23"/>
        <v>0</v>
      </c>
      <c r="Y411" s="81">
        <f t="shared" si="24"/>
        <v>0</v>
      </c>
      <c r="Z411" s="81">
        <f t="shared" si="25"/>
        <v>0</v>
      </c>
      <c r="AA411" s="81">
        <f t="shared" si="26"/>
        <v>0</v>
      </c>
      <c r="AB411" s="81">
        <f t="shared" si="27"/>
        <v>0</v>
      </c>
      <c r="AC411" s="81" t="str">
        <f t="shared" si="28"/>
        <v/>
      </c>
      <c r="AD411" s="100">
        <f t="shared" si="29"/>
        <v>0</v>
      </c>
      <c r="AE411" s="101">
        <f t="shared" si="30"/>
        <v>0</v>
      </c>
      <c r="AF411" s="102">
        <f t="shared" si="31"/>
        <v>0</v>
      </c>
      <c r="AG411" s="102">
        <f t="shared" si="32"/>
        <v>0</v>
      </c>
      <c r="AH411" s="102">
        <f t="shared" si="33"/>
        <v>0</v>
      </c>
      <c r="AI411" s="6"/>
      <c r="AM411" s="6"/>
      <c r="AN411" s="6"/>
      <c r="AO411" s="6"/>
      <c r="AP411" s="6"/>
      <c r="AQ411" s="6"/>
      <c r="AR411" s="6"/>
      <c r="AS411" s="6"/>
      <c r="AT411" s="6"/>
    </row>
    <row r="412" spans="8:46" ht="15" customHeight="1">
      <c r="H412" s="95">
        <v>357</v>
      </c>
      <c r="I412" s="95">
        <f t="shared" si="10"/>
        <v>10</v>
      </c>
      <c r="J412" s="96">
        <f t="shared" si="11"/>
        <v>45648</v>
      </c>
      <c r="K412" s="97">
        <f t="shared" si="12"/>
        <v>0</v>
      </c>
      <c r="L412" s="97">
        <f t="shared" si="13"/>
        <v>0</v>
      </c>
      <c r="M412" s="97">
        <f t="shared" si="14"/>
        <v>0</v>
      </c>
      <c r="N412" s="98">
        <f t="shared" si="15"/>
        <v>1</v>
      </c>
      <c r="O412" s="97">
        <f t="shared" si="7"/>
        <v>0</v>
      </c>
      <c r="P412" s="97">
        <f t="shared" si="16"/>
        <v>7</v>
      </c>
      <c r="Q412" s="99">
        <f t="shared" si="8"/>
        <v>0</v>
      </c>
      <c r="R412" s="99">
        <f t="shared" si="17"/>
        <v>6</v>
      </c>
      <c r="S412" s="99">
        <f t="shared" si="18"/>
        <v>6</v>
      </c>
      <c r="T412" s="99">
        <f t="shared" si="19"/>
        <v>0</v>
      </c>
      <c r="U412" s="99">
        <f t="shared" si="20"/>
        <v>0</v>
      </c>
      <c r="V412" s="100">
        <f t="shared" si="21"/>
        <v>0</v>
      </c>
      <c r="W412" s="99">
        <f t="shared" si="22"/>
        <v>0</v>
      </c>
      <c r="X412" s="81">
        <f t="shared" si="23"/>
        <v>0</v>
      </c>
      <c r="Y412" s="81">
        <f t="shared" si="24"/>
        <v>0</v>
      </c>
      <c r="Z412" s="81">
        <f t="shared" si="25"/>
        <v>0</v>
      </c>
      <c r="AA412" s="81">
        <f t="shared" si="26"/>
        <v>0</v>
      </c>
      <c r="AB412" s="81">
        <f t="shared" si="27"/>
        <v>0</v>
      </c>
      <c r="AC412" s="81" t="str">
        <f t="shared" si="28"/>
        <v/>
      </c>
      <c r="AD412" s="100">
        <f t="shared" si="29"/>
        <v>0</v>
      </c>
      <c r="AE412" s="101">
        <f t="shared" si="30"/>
        <v>0</v>
      </c>
      <c r="AF412" s="102">
        <f t="shared" si="31"/>
        <v>0</v>
      </c>
      <c r="AG412" s="102">
        <f t="shared" si="32"/>
        <v>0</v>
      </c>
      <c r="AH412" s="102">
        <f t="shared" si="33"/>
        <v>0</v>
      </c>
      <c r="AI412" s="6"/>
      <c r="AM412" s="6"/>
      <c r="AN412" s="6"/>
      <c r="AO412" s="6"/>
      <c r="AP412" s="6"/>
      <c r="AQ412" s="6"/>
      <c r="AR412" s="6"/>
      <c r="AS412" s="6"/>
      <c r="AT412" s="6"/>
    </row>
    <row r="413" spans="8:46" ht="15" customHeight="1">
      <c r="H413" s="95">
        <v>358</v>
      </c>
      <c r="I413" s="95">
        <f t="shared" si="10"/>
        <v>9</v>
      </c>
      <c r="J413" s="96">
        <f t="shared" si="11"/>
        <v>45649</v>
      </c>
      <c r="K413" s="97">
        <f t="shared" si="12"/>
        <v>0</v>
      </c>
      <c r="L413" s="97">
        <f t="shared" si="13"/>
        <v>0</v>
      </c>
      <c r="M413" s="97">
        <f t="shared" si="14"/>
        <v>0</v>
      </c>
      <c r="N413" s="98">
        <f t="shared" si="15"/>
        <v>1</v>
      </c>
      <c r="O413" s="97">
        <f t="shared" si="7"/>
        <v>0</v>
      </c>
      <c r="P413" s="97">
        <f t="shared" si="16"/>
        <v>7</v>
      </c>
      <c r="Q413" s="99">
        <f t="shared" si="8"/>
        <v>0</v>
      </c>
      <c r="R413" s="99">
        <f t="shared" si="17"/>
        <v>6</v>
      </c>
      <c r="S413" s="99">
        <f t="shared" si="18"/>
        <v>6</v>
      </c>
      <c r="T413" s="99">
        <f t="shared" si="19"/>
        <v>0</v>
      </c>
      <c r="U413" s="99">
        <f t="shared" si="20"/>
        <v>0</v>
      </c>
      <c r="V413" s="100">
        <f t="shared" si="21"/>
        <v>0</v>
      </c>
      <c r="W413" s="99">
        <f t="shared" si="22"/>
        <v>0</v>
      </c>
      <c r="X413" s="81">
        <f t="shared" si="23"/>
        <v>0</v>
      </c>
      <c r="Y413" s="81">
        <f t="shared" si="24"/>
        <v>0</v>
      </c>
      <c r="Z413" s="81">
        <f t="shared" si="25"/>
        <v>0</v>
      </c>
      <c r="AA413" s="81">
        <f t="shared" si="26"/>
        <v>0</v>
      </c>
      <c r="AB413" s="81">
        <f t="shared" si="27"/>
        <v>0</v>
      </c>
      <c r="AC413" s="81" t="str">
        <f t="shared" si="28"/>
        <v/>
      </c>
      <c r="AD413" s="100">
        <f t="shared" si="29"/>
        <v>0</v>
      </c>
      <c r="AE413" s="101">
        <f t="shared" si="30"/>
        <v>0</v>
      </c>
      <c r="AF413" s="102">
        <f t="shared" si="31"/>
        <v>0</v>
      </c>
      <c r="AG413" s="102">
        <f t="shared" si="32"/>
        <v>0</v>
      </c>
      <c r="AH413" s="102">
        <f t="shared" si="33"/>
        <v>0</v>
      </c>
      <c r="AI413" s="6"/>
      <c r="AM413" s="6"/>
      <c r="AN413" s="6"/>
      <c r="AO413" s="6"/>
      <c r="AP413" s="6"/>
      <c r="AQ413" s="6"/>
      <c r="AR413" s="6"/>
      <c r="AS413" s="6"/>
      <c r="AT413" s="6"/>
    </row>
    <row r="414" spans="8:46" ht="15" customHeight="1">
      <c r="H414" s="95">
        <v>359</v>
      </c>
      <c r="I414" s="95">
        <f t="shared" si="10"/>
        <v>8</v>
      </c>
      <c r="J414" s="96">
        <f t="shared" si="11"/>
        <v>45650</v>
      </c>
      <c r="K414" s="97">
        <f t="shared" si="12"/>
        <v>0</v>
      </c>
      <c r="L414" s="97">
        <f t="shared" si="13"/>
        <v>0</v>
      </c>
      <c r="M414" s="97">
        <f t="shared" si="14"/>
        <v>0</v>
      </c>
      <c r="N414" s="98">
        <f t="shared" si="15"/>
        <v>1</v>
      </c>
      <c r="O414" s="97">
        <f t="shared" si="7"/>
        <v>0</v>
      </c>
      <c r="P414" s="97">
        <f t="shared" si="16"/>
        <v>7</v>
      </c>
      <c r="Q414" s="99">
        <f t="shared" si="8"/>
        <v>0</v>
      </c>
      <c r="R414" s="99">
        <f t="shared" si="17"/>
        <v>6</v>
      </c>
      <c r="S414" s="99">
        <f t="shared" si="18"/>
        <v>6</v>
      </c>
      <c r="T414" s="99">
        <f t="shared" si="19"/>
        <v>0</v>
      </c>
      <c r="U414" s="99">
        <f t="shared" si="20"/>
        <v>0</v>
      </c>
      <c r="V414" s="100">
        <f t="shared" si="21"/>
        <v>0</v>
      </c>
      <c r="W414" s="99">
        <f t="shared" si="22"/>
        <v>0</v>
      </c>
      <c r="X414" s="81">
        <f t="shared" si="23"/>
        <v>0</v>
      </c>
      <c r="Y414" s="81">
        <f t="shared" si="24"/>
        <v>0</v>
      </c>
      <c r="Z414" s="81">
        <f t="shared" si="25"/>
        <v>0</v>
      </c>
      <c r="AA414" s="81">
        <f t="shared" si="26"/>
        <v>0</v>
      </c>
      <c r="AB414" s="81">
        <f t="shared" si="27"/>
        <v>0</v>
      </c>
      <c r="AC414" s="81" t="str">
        <f t="shared" si="28"/>
        <v/>
      </c>
      <c r="AD414" s="100">
        <f t="shared" si="29"/>
        <v>0</v>
      </c>
      <c r="AE414" s="101">
        <f t="shared" si="30"/>
        <v>0</v>
      </c>
      <c r="AF414" s="102">
        <f t="shared" si="31"/>
        <v>0</v>
      </c>
      <c r="AG414" s="102">
        <f t="shared" si="32"/>
        <v>0</v>
      </c>
      <c r="AH414" s="102">
        <f t="shared" si="33"/>
        <v>0</v>
      </c>
      <c r="AI414" s="6"/>
      <c r="AM414" s="6"/>
      <c r="AN414" s="6"/>
      <c r="AO414" s="6"/>
      <c r="AP414" s="6"/>
      <c r="AQ414" s="6"/>
      <c r="AR414" s="6"/>
      <c r="AS414" s="6"/>
      <c r="AT414" s="6"/>
    </row>
    <row r="415" spans="8:46" ht="15" customHeight="1">
      <c r="H415" s="95">
        <v>360</v>
      </c>
      <c r="I415" s="95">
        <f t="shared" si="10"/>
        <v>7</v>
      </c>
      <c r="J415" s="96">
        <f t="shared" si="11"/>
        <v>45651</v>
      </c>
      <c r="K415" s="97">
        <f t="shared" si="12"/>
        <v>0</v>
      </c>
      <c r="L415" s="97">
        <f t="shared" si="13"/>
        <v>0</v>
      </c>
      <c r="M415" s="97">
        <f t="shared" si="14"/>
        <v>0</v>
      </c>
      <c r="N415" s="98">
        <f t="shared" si="15"/>
        <v>1</v>
      </c>
      <c r="O415" s="97">
        <f t="shared" si="7"/>
        <v>0</v>
      </c>
      <c r="P415" s="97">
        <f t="shared" si="16"/>
        <v>7</v>
      </c>
      <c r="Q415" s="99">
        <f t="shared" si="8"/>
        <v>0</v>
      </c>
      <c r="R415" s="99">
        <f t="shared" si="17"/>
        <v>6</v>
      </c>
      <c r="S415" s="99">
        <f t="shared" si="18"/>
        <v>6</v>
      </c>
      <c r="T415" s="99">
        <f t="shared" si="19"/>
        <v>0</v>
      </c>
      <c r="U415" s="99">
        <f t="shared" si="20"/>
        <v>0</v>
      </c>
      <c r="V415" s="100">
        <f t="shared" si="21"/>
        <v>0</v>
      </c>
      <c r="W415" s="99">
        <f t="shared" si="22"/>
        <v>0</v>
      </c>
      <c r="X415" s="81">
        <f t="shared" si="23"/>
        <v>0</v>
      </c>
      <c r="Y415" s="81">
        <f t="shared" si="24"/>
        <v>0</v>
      </c>
      <c r="Z415" s="81">
        <f t="shared" si="25"/>
        <v>0</v>
      </c>
      <c r="AA415" s="81">
        <f t="shared" si="26"/>
        <v>0</v>
      </c>
      <c r="AB415" s="81">
        <f t="shared" si="27"/>
        <v>0</v>
      </c>
      <c r="AC415" s="81" t="str">
        <f t="shared" si="28"/>
        <v/>
      </c>
      <c r="AD415" s="100">
        <f t="shared" si="29"/>
        <v>0</v>
      </c>
      <c r="AE415" s="101">
        <f t="shared" si="30"/>
        <v>0</v>
      </c>
      <c r="AF415" s="102">
        <f t="shared" si="31"/>
        <v>0</v>
      </c>
      <c r="AG415" s="102">
        <f t="shared" si="32"/>
        <v>0</v>
      </c>
      <c r="AH415" s="102">
        <f t="shared" si="33"/>
        <v>0</v>
      </c>
      <c r="AI415" s="6"/>
      <c r="AM415" s="6"/>
      <c r="AN415" s="6"/>
      <c r="AO415" s="6"/>
      <c r="AP415" s="6"/>
      <c r="AQ415" s="6"/>
      <c r="AR415" s="6"/>
      <c r="AS415" s="6"/>
      <c r="AT415" s="6"/>
    </row>
    <row r="416" spans="8:46" ht="15" customHeight="1">
      <c r="H416" s="95">
        <v>361</v>
      </c>
      <c r="I416" s="95">
        <f t="shared" si="10"/>
        <v>6</v>
      </c>
      <c r="J416" s="96">
        <f t="shared" si="11"/>
        <v>45652</v>
      </c>
      <c r="K416" s="97">
        <f t="shared" si="12"/>
        <v>0</v>
      </c>
      <c r="L416" s="97">
        <f t="shared" si="13"/>
        <v>0</v>
      </c>
      <c r="M416" s="97">
        <f t="shared" si="14"/>
        <v>0</v>
      </c>
      <c r="N416" s="98">
        <f t="shared" si="15"/>
        <v>1</v>
      </c>
      <c r="O416" s="97">
        <f t="shared" si="7"/>
        <v>0</v>
      </c>
      <c r="P416" s="97">
        <f t="shared" si="16"/>
        <v>7</v>
      </c>
      <c r="Q416" s="99">
        <f t="shared" si="8"/>
        <v>0</v>
      </c>
      <c r="R416" s="99">
        <f t="shared" si="17"/>
        <v>6</v>
      </c>
      <c r="S416" s="99">
        <f t="shared" si="18"/>
        <v>6</v>
      </c>
      <c r="T416" s="99">
        <f t="shared" si="19"/>
        <v>0</v>
      </c>
      <c r="U416" s="99">
        <f t="shared" si="20"/>
        <v>0</v>
      </c>
      <c r="V416" s="100">
        <f t="shared" si="21"/>
        <v>0</v>
      </c>
      <c r="W416" s="99">
        <f t="shared" si="22"/>
        <v>0</v>
      </c>
      <c r="X416" s="81">
        <f t="shared" si="23"/>
        <v>0</v>
      </c>
      <c r="Y416" s="81">
        <f t="shared" si="24"/>
        <v>0</v>
      </c>
      <c r="Z416" s="81">
        <f t="shared" si="25"/>
        <v>0</v>
      </c>
      <c r="AA416" s="81">
        <f t="shared" si="26"/>
        <v>0</v>
      </c>
      <c r="AB416" s="81">
        <f t="shared" si="27"/>
        <v>0</v>
      </c>
      <c r="AC416" s="81" t="str">
        <f t="shared" si="28"/>
        <v/>
      </c>
      <c r="AD416" s="100">
        <f t="shared" si="29"/>
        <v>0</v>
      </c>
      <c r="AE416" s="101">
        <f t="shared" si="30"/>
        <v>0</v>
      </c>
      <c r="AF416" s="102">
        <f t="shared" si="31"/>
        <v>0</v>
      </c>
      <c r="AG416" s="102">
        <f t="shared" si="32"/>
        <v>0</v>
      </c>
      <c r="AH416" s="102">
        <f t="shared" si="33"/>
        <v>0</v>
      </c>
      <c r="AI416" s="6"/>
      <c r="AM416" s="6"/>
      <c r="AN416" s="6"/>
      <c r="AO416" s="6"/>
      <c r="AP416" s="6"/>
      <c r="AQ416" s="6"/>
      <c r="AR416" s="6"/>
      <c r="AS416" s="6"/>
      <c r="AT416" s="6"/>
    </row>
    <row r="417" spans="8:46" ht="15" customHeight="1">
      <c r="H417" s="95">
        <v>362</v>
      </c>
      <c r="I417" s="95">
        <f t="shared" si="10"/>
        <v>5</v>
      </c>
      <c r="J417" s="96">
        <f t="shared" si="11"/>
        <v>45653</v>
      </c>
      <c r="K417" s="97">
        <f t="shared" si="12"/>
        <v>0</v>
      </c>
      <c r="L417" s="97">
        <f t="shared" si="13"/>
        <v>0</v>
      </c>
      <c r="M417" s="97">
        <f t="shared" si="14"/>
        <v>0</v>
      </c>
      <c r="N417" s="98">
        <f t="shared" si="15"/>
        <v>1</v>
      </c>
      <c r="O417" s="97">
        <f t="shared" si="7"/>
        <v>0</v>
      </c>
      <c r="P417" s="97">
        <f t="shared" si="16"/>
        <v>7</v>
      </c>
      <c r="Q417" s="99">
        <f t="shared" si="8"/>
        <v>0</v>
      </c>
      <c r="R417" s="99">
        <f t="shared" si="17"/>
        <v>6</v>
      </c>
      <c r="S417" s="99">
        <f t="shared" si="18"/>
        <v>6</v>
      </c>
      <c r="T417" s="99">
        <f t="shared" si="19"/>
        <v>0</v>
      </c>
      <c r="U417" s="99">
        <f t="shared" si="20"/>
        <v>0</v>
      </c>
      <c r="V417" s="100">
        <f t="shared" si="21"/>
        <v>0</v>
      </c>
      <c r="W417" s="99">
        <f t="shared" si="22"/>
        <v>0</v>
      </c>
      <c r="X417" s="81">
        <f t="shared" si="23"/>
        <v>0</v>
      </c>
      <c r="Y417" s="81">
        <f t="shared" si="24"/>
        <v>0</v>
      </c>
      <c r="Z417" s="81">
        <f t="shared" si="25"/>
        <v>0</v>
      </c>
      <c r="AA417" s="81">
        <f t="shared" si="26"/>
        <v>0</v>
      </c>
      <c r="AB417" s="81">
        <f t="shared" si="27"/>
        <v>0</v>
      </c>
      <c r="AC417" s="81" t="str">
        <f t="shared" si="28"/>
        <v/>
      </c>
      <c r="AD417" s="100">
        <f t="shared" si="29"/>
        <v>0</v>
      </c>
      <c r="AE417" s="101">
        <f t="shared" si="30"/>
        <v>0</v>
      </c>
      <c r="AF417" s="102">
        <f t="shared" si="31"/>
        <v>0</v>
      </c>
      <c r="AG417" s="102">
        <f t="shared" si="32"/>
        <v>0</v>
      </c>
      <c r="AH417" s="102">
        <f t="shared" si="33"/>
        <v>0</v>
      </c>
      <c r="AI417" s="6"/>
      <c r="AM417" s="6"/>
      <c r="AN417" s="6"/>
      <c r="AO417" s="6"/>
      <c r="AP417" s="6"/>
      <c r="AQ417" s="6"/>
      <c r="AR417" s="6"/>
      <c r="AS417" s="6"/>
      <c r="AT417" s="6"/>
    </row>
    <row r="418" spans="8:46" ht="15" customHeight="1">
      <c r="H418" s="95">
        <v>363</v>
      </c>
      <c r="I418" s="95">
        <f t="shared" si="10"/>
        <v>4</v>
      </c>
      <c r="J418" s="96">
        <f t="shared" si="11"/>
        <v>45654</v>
      </c>
      <c r="K418" s="97">
        <f t="shared" si="12"/>
        <v>0</v>
      </c>
      <c r="L418" s="97">
        <f t="shared" si="13"/>
        <v>0</v>
      </c>
      <c r="M418" s="97">
        <f t="shared" si="14"/>
        <v>0</v>
      </c>
      <c r="N418" s="98">
        <f t="shared" si="15"/>
        <v>1</v>
      </c>
      <c r="O418" s="97">
        <f t="shared" si="7"/>
        <v>0</v>
      </c>
      <c r="P418" s="97">
        <f t="shared" si="16"/>
        <v>7</v>
      </c>
      <c r="Q418" s="99">
        <f t="shared" si="8"/>
        <v>0</v>
      </c>
      <c r="R418" s="99">
        <f t="shared" si="17"/>
        <v>6</v>
      </c>
      <c r="S418" s="99">
        <f t="shared" si="18"/>
        <v>6</v>
      </c>
      <c r="T418" s="99">
        <f t="shared" si="19"/>
        <v>0</v>
      </c>
      <c r="U418" s="99">
        <f t="shared" si="20"/>
        <v>0</v>
      </c>
      <c r="V418" s="100">
        <f t="shared" si="21"/>
        <v>0</v>
      </c>
      <c r="W418" s="99">
        <f t="shared" si="22"/>
        <v>0</v>
      </c>
      <c r="X418" s="81">
        <f t="shared" si="23"/>
        <v>0</v>
      </c>
      <c r="Y418" s="81">
        <f t="shared" si="24"/>
        <v>0</v>
      </c>
      <c r="Z418" s="81">
        <f t="shared" si="25"/>
        <v>0</v>
      </c>
      <c r="AA418" s="81">
        <f t="shared" si="26"/>
        <v>0</v>
      </c>
      <c r="AB418" s="81">
        <f t="shared" si="27"/>
        <v>0</v>
      </c>
      <c r="AC418" s="81" t="str">
        <f t="shared" si="28"/>
        <v/>
      </c>
      <c r="AD418" s="100">
        <f t="shared" si="29"/>
        <v>0</v>
      </c>
      <c r="AE418" s="101">
        <f t="shared" si="30"/>
        <v>0</v>
      </c>
      <c r="AF418" s="102">
        <f t="shared" si="31"/>
        <v>0</v>
      </c>
      <c r="AG418" s="102">
        <f t="shared" si="32"/>
        <v>0</v>
      </c>
      <c r="AH418" s="102">
        <f t="shared" si="33"/>
        <v>0</v>
      </c>
      <c r="AI418" s="6"/>
      <c r="AM418" s="6"/>
      <c r="AN418" s="6"/>
      <c r="AO418" s="6"/>
      <c r="AP418" s="6"/>
      <c r="AQ418" s="6"/>
      <c r="AR418" s="6"/>
      <c r="AS418" s="6"/>
      <c r="AT418" s="6"/>
    </row>
    <row r="419" spans="8:46" ht="15" customHeight="1">
      <c r="H419" s="95">
        <v>364</v>
      </c>
      <c r="I419" s="95">
        <f t="shared" si="10"/>
        <v>3</v>
      </c>
      <c r="J419" s="96">
        <f t="shared" si="11"/>
        <v>45655</v>
      </c>
      <c r="K419" s="97">
        <f t="shared" si="12"/>
        <v>0</v>
      </c>
      <c r="L419" s="97">
        <f t="shared" si="13"/>
        <v>0</v>
      </c>
      <c r="M419" s="97">
        <f t="shared" si="14"/>
        <v>0</v>
      </c>
      <c r="N419" s="98">
        <f t="shared" si="15"/>
        <v>1</v>
      </c>
      <c r="O419" s="97">
        <f t="shared" si="7"/>
        <v>0</v>
      </c>
      <c r="P419" s="97">
        <f t="shared" si="16"/>
        <v>7</v>
      </c>
      <c r="Q419" s="99">
        <f t="shared" si="8"/>
        <v>0</v>
      </c>
      <c r="R419" s="99">
        <f t="shared" si="17"/>
        <v>6</v>
      </c>
      <c r="S419" s="99">
        <f t="shared" si="18"/>
        <v>6</v>
      </c>
      <c r="T419" s="99">
        <f t="shared" si="19"/>
        <v>0</v>
      </c>
      <c r="U419" s="99">
        <f t="shared" si="20"/>
        <v>0</v>
      </c>
      <c r="V419" s="100">
        <f t="shared" si="21"/>
        <v>0</v>
      </c>
      <c r="W419" s="99">
        <f t="shared" si="22"/>
        <v>0</v>
      </c>
      <c r="X419" s="81">
        <f t="shared" si="23"/>
        <v>0</v>
      </c>
      <c r="Y419" s="81">
        <f t="shared" si="24"/>
        <v>0</v>
      </c>
      <c r="Z419" s="81">
        <f t="shared" si="25"/>
        <v>0</v>
      </c>
      <c r="AA419" s="81">
        <f t="shared" si="26"/>
        <v>0</v>
      </c>
      <c r="AB419" s="81">
        <f t="shared" si="27"/>
        <v>0</v>
      </c>
      <c r="AC419" s="81" t="str">
        <f t="shared" si="28"/>
        <v/>
      </c>
      <c r="AD419" s="100">
        <f t="shared" si="29"/>
        <v>0</v>
      </c>
      <c r="AE419" s="101">
        <f t="shared" si="30"/>
        <v>0</v>
      </c>
      <c r="AF419" s="102">
        <f t="shared" si="31"/>
        <v>0</v>
      </c>
      <c r="AG419" s="102">
        <f t="shared" si="32"/>
        <v>0</v>
      </c>
      <c r="AH419" s="102">
        <f t="shared" si="33"/>
        <v>0</v>
      </c>
      <c r="AI419" s="6"/>
      <c r="AM419" s="6"/>
      <c r="AN419" s="6"/>
      <c r="AO419" s="6"/>
      <c r="AP419" s="6"/>
      <c r="AQ419" s="6"/>
      <c r="AR419" s="6"/>
      <c r="AS419" s="6"/>
      <c r="AT419" s="6"/>
    </row>
    <row r="420" spans="8:46" ht="15" customHeight="1">
      <c r="H420" s="95">
        <v>365</v>
      </c>
      <c r="I420" s="95">
        <f t="shared" si="10"/>
        <v>2</v>
      </c>
      <c r="J420" s="96">
        <f t="shared" si="11"/>
        <v>45656</v>
      </c>
      <c r="K420" s="97">
        <f t="shared" si="12"/>
        <v>0</v>
      </c>
      <c r="L420" s="97">
        <f t="shared" si="13"/>
        <v>0</v>
      </c>
      <c r="M420" s="97">
        <f t="shared" si="14"/>
        <v>0</v>
      </c>
      <c r="N420" s="98">
        <f t="shared" si="15"/>
        <v>1</v>
      </c>
      <c r="O420" s="97">
        <f t="shared" si="7"/>
        <v>0</v>
      </c>
      <c r="P420" s="97">
        <f t="shared" si="16"/>
        <v>7</v>
      </c>
      <c r="Q420" s="99">
        <f t="shared" si="8"/>
        <v>0</v>
      </c>
      <c r="R420" s="99">
        <f t="shared" si="17"/>
        <v>6</v>
      </c>
      <c r="S420" s="99">
        <f t="shared" si="18"/>
        <v>6</v>
      </c>
      <c r="T420" s="99">
        <f t="shared" si="19"/>
        <v>0</v>
      </c>
      <c r="U420" s="99">
        <f t="shared" si="20"/>
        <v>0</v>
      </c>
      <c r="V420" s="100">
        <f t="shared" si="21"/>
        <v>0</v>
      </c>
      <c r="W420" s="99">
        <f t="shared" si="22"/>
        <v>0</v>
      </c>
      <c r="X420" s="81">
        <f t="shared" si="23"/>
        <v>0</v>
      </c>
      <c r="Y420" s="81">
        <f t="shared" si="24"/>
        <v>0</v>
      </c>
      <c r="Z420" s="81">
        <f t="shared" si="25"/>
        <v>0</v>
      </c>
      <c r="AA420" s="81">
        <f t="shared" si="26"/>
        <v>0</v>
      </c>
      <c r="AB420" s="81">
        <f t="shared" si="27"/>
        <v>0</v>
      </c>
      <c r="AC420" s="81" t="str">
        <f t="shared" si="28"/>
        <v/>
      </c>
      <c r="AD420" s="100">
        <f t="shared" si="29"/>
        <v>0</v>
      </c>
      <c r="AE420" s="101">
        <f t="shared" si="30"/>
        <v>0</v>
      </c>
      <c r="AF420" s="102">
        <f t="shared" si="31"/>
        <v>0</v>
      </c>
      <c r="AG420" s="102">
        <f t="shared" si="32"/>
        <v>0</v>
      </c>
      <c r="AH420" s="102">
        <f t="shared" si="33"/>
        <v>0</v>
      </c>
      <c r="AI420" s="6"/>
      <c r="AM420" s="6"/>
      <c r="AN420" s="6"/>
      <c r="AO420" s="6"/>
      <c r="AP420" s="6"/>
      <c r="AQ420" s="6"/>
      <c r="AR420" s="6"/>
      <c r="AS420" s="6"/>
      <c r="AT420" s="6"/>
    </row>
    <row r="421" spans="8:46" ht="15" customHeight="1">
      <c r="H421" s="95">
        <f>IF((J422-J55=367),366,"")</f>
        <v>366</v>
      </c>
      <c r="I421" s="95">
        <f>IF($H421=366,1,"")</f>
        <v>1</v>
      </c>
      <c r="J421" s="96">
        <f>IF($H421=366,J420+1,"")</f>
        <v>45657</v>
      </c>
      <c r="K421" s="97">
        <f>IF($H421=366,_xlfn.IFNA(VLOOKUP(J421,$B$55:$D$84,2,),0),"")</f>
        <v>0</v>
      </c>
      <c r="L421" s="97">
        <f>IF($H421=366,_xlfn.IFNA(VLOOKUP(J421,$B$55:$D$84,3,),0),"")</f>
        <v>0</v>
      </c>
      <c r="M421" s="97">
        <f>IF($H421=366,_xlfn.IFNA(VLOOKUP(J421,$B$55:$E$84,4,),0),"")</f>
        <v>0</v>
      </c>
      <c r="N421" s="98">
        <f>IF($H421=366,IF(AND(M420=1,K421=0),1,IF(K421=0,N420,0)),"")</f>
        <v>1</v>
      </c>
      <c r="O421" s="97">
        <f>IF($H421=366,IF(N421=1,0,1),O420)</f>
        <v>0</v>
      </c>
      <c r="P421" s="97">
        <f>IF($H421=366,IF(M420=1,P420+1,P420),P420)</f>
        <v>7</v>
      </c>
      <c r="Q421" s="99">
        <f t="shared" si="8"/>
        <v>0</v>
      </c>
      <c r="R421" s="99">
        <f>IF($H421=366,IF(M$55=0,P421-1,P421),R420)</f>
        <v>6</v>
      </c>
      <c r="S421" s="99">
        <f>IF($H421=366,IF(AND(Q$422&lt;&gt;0,Q421=Q$53),0,R421),S420)</f>
        <v>6</v>
      </c>
      <c r="T421" s="99">
        <f>IF($H421=366,S421*NOT(N421),T420)</f>
        <v>0</v>
      </c>
      <c r="U421" s="99">
        <f t="shared" si="20"/>
        <v>0</v>
      </c>
      <c r="V421" s="100">
        <f>IF($H421=366,IF(M420=0,V420+K421,K421),V420)</f>
        <v>0</v>
      </c>
      <c r="W421" s="99">
        <f t="shared" si="22"/>
        <v>0</v>
      </c>
      <c r="X421" s="81">
        <f>IF($H421=366,IF(M420=0,X420+L421,0),X420)</f>
        <v>0</v>
      </c>
      <c r="Y421" s="81">
        <f>IF($H421=366,IF(M421=1,V421-X421,0),Y420)</f>
        <v>0</v>
      </c>
      <c r="Z421" s="81">
        <f t="shared" si="25"/>
        <v>0</v>
      </c>
      <c r="AA421" s="81">
        <f>IF($H421=366,IF(O421=1,AA420+1,0),AA420)</f>
        <v>0</v>
      </c>
      <c r="AB421" s="81">
        <f t="shared" si="27"/>
        <v>0</v>
      </c>
      <c r="AC421" s="81" t="str">
        <f t="shared" si="28"/>
        <v/>
      </c>
      <c r="AD421" s="100">
        <f>IF($H421=366,IF(N421=0,V421-X421-Z421/AB421*(AA421),0),"")</f>
        <v>0</v>
      </c>
      <c r="AE421" s="101">
        <f>IF($H421=366,_xlfn.IFNA(VLOOKUP(J421,$B$55:$G$84,5,),0),"")</f>
        <v>0</v>
      </c>
      <c r="AF421" s="102">
        <f>IF($H421=366,_xlfn.IFNA(VLOOKUP(J421,$B$55:$G$84,6,),0),"")</f>
        <v>0</v>
      </c>
      <c r="AG421" s="102">
        <f>IF($H421=366,AE421*K421,"")</f>
        <v>0</v>
      </c>
      <c r="AH421" s="102">
        <f>IF($H421=366,AF421*L421,"")</f>
        <v>0</v>
      </c>
      <c r="AI421" s="6"/>
      <c r="AM421" s="6"/>
      <c r="AN421" s="6"/>
      <c r="AO421" s="6"/>
      <c r="AP421" s="6"/>
      <c r="AQ421" s="6"/>
      <c r="AR421" s="6"/>
      <c r="AS421" s="6"/>
      <c r="AT421" s="6"/>
    </row>
    <row r="422" spans="8:46" ht="15" customHeight="1">
      <c r="H422" s="82">
        <v>0</v>
      </c>
      <c r="I422" s="82">
        <v>0</v>
      </c>
      <c r="J422" s="83">
        <f>DATE(E5+1,1,1)</f>
        <v>45658</v>
      </c>
      <c r="K422" s="84">
        <v>0</v>
      </c>
      <c r="L422" s="84">
        <f>$E$10</f>
        <v>0</v>
      </c>
      <c r="M422" s="84">
        <f>IF(L422=0,1,0)</f>
        <v>1</v>
      </c>
      <c r="N422" s="84">
        <f>IF($H421=366,IF(AND(M421=1,K422=0),1,IF(K422=0,N421,0)),IF(AND(M420=1,K422=0),1,IF(K422=0,N420,0)))</f>
        <v>1</v>
      </c>
      <c r="O422" s="84">
        <f>IF(N422=0,1,0)</f>
        <v>0</v>
      </c>
      <c r="P422" s="84">
        <f>IF($H421=366,IF(M421=1,P421+1,P421),IF(M420=1,P420+1,P420))</f>
        <v>7</v>
      </c>
      <c r="Q422" s="84">
        <f t="shared" si="8"/>
        <v>0</v>
      </c>
      <c r="R422" s="84">
        <f>IF(M$55=0,P422-1,P422)</f>
        <v>6</v>
      </c>
      <c r="S422" s="84">
        <f>IF(AND(Q$422&lt;&gt;0,Q422=Q$53),0,R422)</f>
        <v>6</v>
      </c>
      <c r="T422" s="84">
        <f>S422*NOT(N422)</f>
        <v>0</v>
      </c>
      <c r="U422" s="84"/>
      <c r="V422" s="85">
        <f>IF($H421=366,IF(M421=0,V421+K422,K422),IF(M420=0,V420+K422,K422))</f>
        <v>0</v>
      </c>
      <c r="W422" s="84"/>
      <c r="X422" s="87">
        <f>IF($H421=366,IF(M421=0,X421+L422,0),IF(M420=0,X420+L422,0))</f>
        <v>0</v>
      </c>
      <c r="Y422" s="87">
        <f>V422-X422</f>
        <v>0</v>
      </c>
      <c r="Z422" s="87">
        <f t="shared" si="25"/>
        <v>0</v>
      </c>
      <c r="AA422" s="87">
        <f>IF($H421=366,AA421,AA420)</f>
        <v>0</v>
      </c>
      <c r="AB422" s="87">
        <f>AA422</f>
        <v>0</v>
      </c>
      <c r="AC422" s="87" t="str">
        <f>AC421</f>
        <v/>
      </c>
      <c r="AD422" s="85"/>
      <c r="AE422" s="106"/>
      <c r="AF422" s="107"/>
      <c r="AG422" s="107"/>
      <c r="AH422" s="107"/>
      <c r="AM422" s="6"/>
      <c r="AN422" s="6"/>
      <c r="AO422" s="6"/>
      <c r="AP422" s="6"/>
      <c r="AQ422" s="6"/>
      <c r="AR422" s="6"/>
      <c r="AS422" s="6"/>
      <c r="AT422" s="6"/>
    </row>
    <row r="423" spans="8:46" ht="12.75" customHeight="1">
      <c r="AF423" s="5"/>
      <c r="AK423" s="6"/>
      <c r="AL423" s="6"/>
      <c r="AM423" s="6"/>
      <c r="AS423" s="6"/>
      <c r="AT423" s="6"/>
    </row>
    <row r="424" spans="8:46" ht="12.75" customHeight="1">
      <c r="AF424" s="5"/>
      <c r="AH424" s="6"/>
      <c r="AI424" s="6"/>
      <c r="AJ424" s="6"/>
      <c r="AK424" s="6"/>
    </row>
    <row r="425" spans="8:46" ht="12.75" customHeight="1">
      <c r="AF425" s="5"/>
      <c r="AG425" s="6"/>
      <c r="AH425" s="6"/>
      <c r="AI425" s="6"/>
      <c r="AJ425" s="6"/>
    </row>
    <row r="426" spans="8:46" ht="12.75" customHeight="1">
      <c r="AF426" s="5"/>
      <c r="AG426" s="6"/>
      <c r="AH426" s="6"/>
      <c r="AI426" s="6"/>
    </row>
    <row r="427" spans="8:46" ht="12.75" customHeight="1">
      <c r="AG427" s="6"/>
      <c r="AH427" s="6"/>
      <c r="AI427" s="6"/>
    </row>
    <row r="428" spans="8:46" ht="12.75" customHeight="1">
      <c r="AG428" s="6"/>
      <c r="AH428" s="6"/>
      <c r="AI428" s="6"/>
    </row>
    <row r="429" spans="8:46" ht="12.75" customHeight="1">
      <c r="AG429" s="6"/>
      <c r="AH429" s="6"/>
      <c r="AI429" s="6"/>
    </row>
    <row r="430" spans="8:46" ht="12.75" customHeight="1">
      <c r="AG430" s="6"/>
      <c r="AH430" s="6"/>
      <c r="AI430" s="6"/>
    </row>
    <row r="431" spans="8:46" ht="12.75" customHeight="1">
      <c r="AE431" s="6"/>
      <c r="AG431" s="6"/>
      <c r="AH431" s="6"/>
    </row>
    <row r="432" spans="8:46" ht="12.75" customHeight="1">
      <c r="AE432" s="6"/>
      <c r="AG432" s="6"/>
      <c r="AH432" s="6"/>
    </row>
    <row r="433" spans="30:34" ht="12.75" customHeight="1">
      <c r="AE433" s="6"/>
      <c r="AG433" s="6"/>
      <c r="AH433" s="6"/>
    </row>
    <row r="434" spans="30:34" ht="12.75" customHeight="1">
      <c r="AE434" s="6"/>
      <c r="AG434" s="6"/>
      <c r="AH434" s="6"/>
    </row>
    <row r="435" spans="30:34" ht="12.75" customHeight="1">
      <c r="AE435" s="6"/>
      <c r="AG435" s="6"/>
      <c r="AH435" s="6"/>
    </row>
    <row r="436" spans="30:34" ht="12.75" customHeight="1">
      <c r="AE436" s="6"/>
      <c r="AG436" s="6"/>
      <c r="AH436" s="6"/>
    </row>
    <row r="437" spans="30:34" ht="12.75" customHeight="1">
      <c r="AE437" s="6"/>
      <c r="AG437" s="6"/>
      <c r="AH437" s="6"/>
    </row>
    <row r="438" spans="30:34" ht="12.75" customHeight="1">
      <c r="AE438" s="6"/>
      <c r="AG438" s="6"/>
      <c r="AH438" s="6"/>
    </row>
    <row r="439" spans="30:34" ht="12.75" customHeight="1">
      <c r="AE439" s="6"/>
      <c r="AG439" s="6"/>
      <c r="AH439" s="6"/>
    </row>
    <row r="440" spans="30:34" ht="12.75" customHeight="1">
      <c r="AE440" s="6"/>
      <c r="AG440" s="6"/>
      <c r="AH440" s="6"/>
    </row>
    <row r="441" spans="30:34" ht="12.75" customHeight="1">
      <c r="AE441" s="6"/>
      <c r="AG441" s="6"/>
      <c r="AH441" s="6"/>
    </row>
    <row r="442" spans="30:34" ht="12.75" customHeight="1">
      <c r="AE442" s="6"/>
      <c r="AG442" s="6"/>
      <c r="AH442" s="6"/>
    </row>
    <row r="443" spans="30:34" ht="12.75" customHeight="1">
      <c r="AE443" s="6"/>
      <c r="AG443" s="6"/>
      <c r="AH443" s="6"/>
    </row>
    <row r="444" spans="30:34" ht="12.75" customHeight="1">
      <c r="AE444" s="6"/>
      <c r="AG444" s="6"/>
      <c r="AH444" s="6"/>
    </row>
    <row r="445" spans="30:34" ht="12.75" customHeight="1">
      <c r="AD445" s="6"/>
      <c r="AE445" s="6"/>
    </row>
    <row r="446" spans="30:34" ht="12.75" customHeight="1">
      <c r="AD446" s="6"/>
      <c r="AE446" s="6"/>
    </row>
    <row r="447" spans="30:34" ht="12.75" customHeight="1">
      <c r="AD447" s="6"/>
      <c r="AE447" s="6"/>
    </row>
    <row r="448" spans="30:34" ht="12.75" customHeight="1">
      <c r="AD448" s="6"/>
      <c r="AE448" s="6"/>
    </row>
    <row r="449" spans="30:31" ht="12.75" customHeight="1">
      <c r="AD449" s="6"/>
      <c r="AE449" s="6"/>
    </row>
    <row r="450" spans="30:31" ht="12.75" customHeight="1">
      <c r="AD450" s="6"/>
      <c r="AE450" s="6"/>
    </row>
    <row r="451" spans="30:31" ht="12.75" customHeight="1">
      <c r="AD451" s="6"/>
      <c r="AE451" s="6"/>
    </row>
    <row r="452" spans="30:31" ht="12.75" customHeight="1">
      <c r="AD452" s="6"/>
      <c r="AE452" s="6"/>
    </row>
    <row r="453" spans="30:31" ht="12.75" customHeight="1">
      <c r="AD453" s="6"/>
      <c r="AE453" s="6"/>
    </row>
    <row r="454" spans="30:31" ht="12.75" customHeight="1">
      <c r="AD454" s="6"/>
      <c r="AE454" s="6"/>
    </row>
    <row r="455" spans="30:31" ht="12.75" customHeight="1">
      <c r="AD455" s="6"/>
      <c r="AE455" s="6"/>
    </row>
    <row r="456" spans="30:31" ht="12.75" customHeight="1">
      <c r="AD456" s="6"/>
      <c r="AE456" s="6"/>
    </row>
    <row r="457" spans="30:31" ht="12.75" customHeight="1">
      <c r="AD457" s="6"/>
      <c r="AE457" s="6"/>
    </row>
    <row r="458" spans="30:31" ht="12.75" customHeight="1">
      <c r="AD458" s="6"/>
      <c r="AE458" s="6"/>
    </row>
    <row r="459" spans="30:31" ht="12.75" customHeight="1">
      <c r="AD459" s="6"/>
      <c r="AE459" s="6"/>
    </row>
    <row r="460" spans="30:31" ht="12.75" customHeight="1">
      <c r="AD460" s="6"/>
      <c r="AE460" s="6"/>
    </row>
    <row r="461" spans="30:31" ht="12.75" customHeight="1">
      <c r="AD461" s="6"/>
      <c r="AE461" s="6"/>
    </row>
    <row r="462" spans="30:31" ht="12.75" customHeight="1">
      <c r="AD462" s="6"/>
      <c r="AE462" s="6"/>
    </row>
    <row r="463" spans="30:31" ht="12.75" customHeight="1">
      <c r="AD463" s="6"/>
      <c r="AE463" s="6"/>
    </row>
    <row r="464" spans="30:31" ht="12.75" customHeight="1">
      <c r="AD464" s="6"/>
      <c r="AE464" s="6"/>
    </row>
    <row r="465" spans="29:31" ht="12.75" customHeight="1">
      <c r="AD465" s="6"/>
      <c r="AE465" s="6"/>
    </row>
    <row r="466" spans="29:31" ht="12.75" customHeight="1">
      <c r="AD466" s="6"/>
      <c r="AE466" s="6"/>
    </row>
    <row r="467" spans="29:31" ht="12.75" customHeight="1">
      <c r="AD467" s="6"/>
      <c r="AE467" s="6"/>
    </row>
    <row r="468" spans="29:31" ht="12.75" customHeight="1">
      <c r="AD468" s="6"/>
      <c r="AE468" s="6"/>
    </row>
    <row r="469" spans="29:31" ht="12.75" customHeight="1">
      <c r="AD469" s="6"/>
      <c r="AE469" s="6"/>
    </row>
    <row r="470" spans="29:31" ht="12.75" customHeight="1">
      <c r="AD470" s="6"/>
      <c r="AE470" s="6"/>
    </row>
    <row r="471" spans="29:31" ht="12.75" customHeight="1">
      <c r="AD471" s="6"/>
      <c r="AE471" s="6"/>
    </row>
    <row r="472" spans="29:31" ht="12.75" customHeight="1">
      <c r="AC472" s="6"/>
      <c r="AD472" s="6"/>
      <c r="AE472" s="6"/>
    </row>
    <row r="473" spans="29:31" ht="12.75" customHeight="1">
      <c r="AC473" s="6"/>
      <c r="AD473" s="6"/>
      <c r="AE473" s="6"/>
    </row>
    <row r="474" spans="29:31" ht="12.75" customHeight="1">
      <c r="AC474" s="6"/>
      <c r="AD474" s="6"/>
      <c r="AE474" s="6"/>
    </row>
    <row r="475" spans="29:31" ht="12.75" customHeight="1">
      <c r="AC475" s="6"/>
      <c r="AD475" s="6"/>
      <c r="AE475" s="6"/>
    </row>
    <row r="476" spans="29:31" ht="12.75" customHeight="1">
      <c r="AC476" s="6"/>
      <c r="AD476" s="6"/>
      <c r="AE476" s="6"/>
    </row>
    <row r="477" spans="29:31" ht="12.75" customHeight="1">
      <c r="AC477" s="6"/>
      <c r="AD477" s="6"/>
      <c r="AE477" s="6"/>
    </row>
    <row r="478" spans="29:31" ht="12.75" customHeight="1">
      <c r="AC478" s="6"/>
      <c r="AD478" s="6"/>
      <c r="AE478" s="6"/>
    </row>
    <row r="479" spans="29:31" ht="12.75" customHeight="1">
      <c r="AC479" s="6"/>
      <c r="AD479" s="6"/>
      <c r="AE479" s="6"/>
    </row>
    <row r="480" spans="29:31" ht="12.75" customHeight="1">
      <c r="AC480" s="6"/>
      <c r="AD480" s="6"/>
      <c r="AE480" s="6"/>
    </row>
    <row r="481" spans="29:31" ht="12.75" customHeight="1">
      <c r="AC481" s="6"/>
      <c r="AD481" s="6"/>
      <c r="AE481" s="6"/>
    </row>
    <row r="482" spans="29:31" ht="12.75" customHeight="1">
      <c r="AC482" s="6"/>
      <c r="AD482" s="6"/>
      <c r="AE482" s="6"/>
    </row>
    <row r="483" spans="29:31" ht="12.75" customHeight="1">
      <c r="AC483" s="6"/>
      <c r="AD483" s="6"/>
      <c r="AE483" s="6"/>
    </row>
    <row r="484" spans="29:31" ht="12.75" customHeight="1">
      <c r="AC484" s="6"/>
      <c r="AD484" s="6"/>
      <c r="AE484" s="6"/>
    </row>
    <row r="485" spans="29:31" s="5" customFormat="1" ht="12.75" customHeight="1">
      <c r="AC485" s="6"/>
      <c r="AD485" s="6"/>
    </row>
    <row r="486" spans="29:31" s="5" customFormat="1" ht="12.75" customHeight="1">
      <c r="AC486" s="6"/>
      <c r="AD486" s="6"/>
    </row>
    <row r="487" spans="29:31" s="5" customFormat="1" ht="12.75" customHeight="1">
      <c r="AC487" s="6"/>
      <c r="AD487" s="6"/>
    </row>
    <row r="488" spans="29:31" s="5" customFormat="1" ht="12.75" customHeight="1">
      <c r="AC488" s="6"/>
      <c r="AD488" s="6"/>
    </row>
    <row r="489" spans="29:31" ht="12.75" customHeight="1">
      <c r="AE489" s="6"/>
    </row>
    <row r="490" spans="29:31" ht="12.75" customHeight="1">
      <c r="AE490" s="6"/>
    </row>
    <row r="491" spans="29:31" ht="12.75" customHeight="1">
      <c r="AE491" s="6"/>
    </row>
    <row r="492" spans="29:31" ht="12.75" customHeight="1">
      <c r="AE492" s="6"/>
    </row>
    <row r="493" spans="29:31" ht="12.75" customHeight="1">
      <c r="AE493" s="6"/>
    </row>
    <row r="494" spans="29:31" ht="12.75" customHeight="1">
      <c r="AE494" s="6"/>
    </row>
    <row r="495" spans="29:31" ht="12.75" customHeight="1">
      <c r="AE495" s="6"/>
    </row>
    <row r="514" spans="30:31" ht="12.75" customHeight="1">
      <c r="AE514" s="6"/>
    </row>
    <row r="515" spans="30:31" ht="12.75" customHeight="1">
      <c r="AE515" s="6"/>
    </row>
    <row r="516" spans="30:31" ht="12.75" customHeight="1">
      <c r="AE516" s="6"/>
    </row>
    <row r="517" spans="30:31" ht="12.75" customHeight="1">
      <c r="AE517" s="6"/>
    </row>
    <row r="518" spans="30:31" ht="12.75" customHeight="1">
      <c r="AE518" s="6"/>
    </row>
    <row r="519" spans="30:31" ht="12.75" customHeight="1">
      <c r="AE519" s="6"/>
    </row>
    <row r="520" spans="30:31" ht="12.75" customHeight="1">
      <c r="AE520" s="6"/>
    </row>
    <row r="521" spans="30:31" ht="12.75" customHeight="1">
      <c r="AE521" s="6"/>
    </row>
    <row r="522" spans="30:31" ht="12.75" customHeight="1">
      <c r="AE522" s="6"/>
    </row>
    <row r="523" spans="30:31" ht="12.75" customHeight="1">
      <c r="AD523" s="6"/>
      <c r="AE523" s="6"/>
    </row>
    <row r="524" spans="30:31" ht="12.75" customHeight="1">
      <c r="AD524" s="6"/>
      <c r="AE524" s="6"/>
    </row>
    <row r="525" spans="30:31" ht="12.75" customHeight="1">
      <c r="AD525" s="6"/>
      <c r="AE525" s="6"/>
    </row>
    <row r="526" spans="30:31" ht="12.75" customHeight="1">
      <c r="AD526" s="6"/>
      <c r="AE526" s="6"/>
    </row>
    <row r="527" spans="30:31" ht="12.75" customHeight="1">
      <c r="AD527" s="6"/>
      <c r="AE527" s="6"/>
    </row>
    <row r="528" spans="30:31" ht="12.75" customHeight="1">
      <c r="AD528" s="6"/>
      <c r="AE528" s="6"/>
    </row>
    <row r="529" spans="30:31" ht="12.75" customHeight="1">
      <c r="AD529" s="6"/>
      <c r="AE529" s="6"/>
    </row>
    <row r="530" spans="30:31" ht="12.75" customHeight="1">
      <c r="AD530" s="6"/>
      <c r="AE530" s="6"/>
    </row>
    <row r="531" spans="30:31" ht="12.75" customHeight="1">
      <c r="AD531" s="6"/>
      <c r="AE531" s="6"/>
    </row>
    <row r="532" spans="30:31" ht="12.75" customHeight="1">
      <c r="AD532" s="6"/>
      <c r="AE532" s="6"/>
    </row>
    <row r="533" spans="30:31" ht="12.75" customHeight="1">
      <c r="AD533" s="6"/>
      <c r="AE533" s="6"/>
    </row>
    <row r="534" spans="30:31" ht="12.75" customHeight="1">
      <c r="AD534" s="6"/>
      <c r="AE534" s="6"/>
    </row>
    <row r="535" spans="30:31" ht="12.75" customHeight="1">
      <c r="AD535" s="6"/>
      <c r="AE535" s="6"/>
    </row>
    <row r="536" spans="30:31" ht="12.75" customHeight="1">
      <c r="AD536" s="6"/>
      <c r="AE536" s="6"/>
    </row>
    <row r="537" spans="30:31" ht="12.75" customHeight="1">
      <c r="AD537" s="6"/>
      <c r="AE537" s="6"/>
    </row>
    <row r="538" spans="30:31" ht="12.75" customHeight="1">
      <c r="AD538" s="6"/>
      <c r="AE538" s="6"/>
    </row>
    <row r="539" spans="30:31" ht="12.75" customHeight="1">
      <c r="AD539" s="6"/>
      <c r="AE539" s="6"/>
    </row>
    <row r="540" spans="30:31" ht="12.75" customHeight="1">
      <c r="AD540" s="6"/>
      <c r="AE540" s="6"/>
    </row>
  </sheetData>
  <sheetProtection selectLockedCells="1" selectUnlockedCells="1"/>
  <mergeCells count="30">
    <mergeCell ref="A1:P1"/>
    <mergeCell ref="G3:J3"/>
    <mergeCell ref="L4:P4"/>
    <mergeCell ref="C5:D5"/>
    <mergeCell ref="E5:F5"/>
    <mergeCell ref="I5:J5"/>
    <mergeCell ref="L5:O5"/>
    <mergeCell ref="C6:D6"/>
    <mergeCell ref="E6:F6"/>
    <mergeCell ref="I6:J6"/>
    <mergeCell ref="L6:O6"/>
    <mergeCell ref="C7:D7"/>
    <mergeCell ref="E7:F7"/>
    <mergeCell ref="L7:O7"/>
    <mergeCell ref="C8:D8"/>
    <mergeCell ref="E8:F8"/>
    <mergeCell ref="L8:O8"/>
    <mergeCell ref="C9:D9"/>
    <mergeCell ref="E9:F9"/>
    <mergeCell ref="I9:J9"/>
    <mergeCell ref="L9:O9"/>
    <mergeCell ref="L11:O11"/>
    <mergeCell ref="I12:J12"/>
    <mergeCell ref="L12:O12"/>
    <mergeCell ref="C10:D10"/>
    <mergeCell ref="E10:F10"/>
    <mergeCell ref="I10:J10"/>
    <mergeCell ref="C11:C12"/>
    <mergeCell ref="D11:F12"/>
    <mergeCell ref="I11:J11"/>
  </mergeCells>
  <dataValidations count="5">
    <dataValidation type="list" operator="equal" allowBlank="1" showErrorMessage="1" sqref="E7" xr:uid="{00000000-0002-0000-0100-000000000000}">
      <formula1>$AU$55:$AU$64</formula1>
      <formula2>0</formula2>
    </dataValidation>
    <dataValidation type="date" allowBlank="1" showErrorMessage="1" errorTitle="Attenzione" error="La data deve dell'anno scorso" sqref="B15:B44" xr:uid="{00000000-0002-0000-0100-000001000000}">
      <formula1>DATE(YEAR(DATEVALUE(TEXT(TODAY(),"gg/mm/aa")))-1,1,1)</formula1>
      <formula2>DATE(YEAR(DATEVALUE(TEXT(TODAY(),"gg/mm/aa")))-1,12,31)</formula2>
    </dataValidation>
    <dataValidation type="whole" operator="greaterThan" allowBlank="1" showErrorMessage="1" sqref="C15:D44" xr:uid="{00000000-0002-0000-0100-000002000000}">
      <formula1>0</formula1>
      <formula2>0</formula2>
    </dataValidation>
    <dataValidation type="custom" allowBlank="1" showErrorMessage="1" sqref="E15:E44" xr:uid="{00000000-0002-0000-0100-000003000000}">
      <formula1>E15="X"</formula1>
      <formula2>0</formula2>
    </dataValidation>
    <dataValidation type="decimal" operator="greaterThan" allowBlank="1" showErrorMessage="1" sqref="F15:G44" xr:uid="{00000000-0002-0000-0100-000004000000}">
      <formula1>0</formula1>
      <formula2>0</formula2>
    </dataValidation>
  </dataValidations>
  <printOptions horizontalCentered="1" verticalCentered="1"/>
  <pageMargins left="0.59027777777777779" right="0.59027777777777779" top="0.43125000000000002" bottom="0.3840277777777778" header="0.51181102362204722" footer="0.51181102362204722"/>
  <pageSetup paperSize="9" firstPageNumber="0" pageOrder="overThenDown" orientation="landscape" horizontalDpi="300" verticalDpi="300"/>
  <headerFooter alignWithMargins="0"/>
  <drawing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W540"/>
  <sheetViews>
    <sheetView zoomScale="90" zoomScaleNormal="90" workbookViewId="0">
      <selection activeCell="E9" sqref="E9:F9"/>
    </sheetView>
  </sheetViews>
  <sheetFormatPr defaultColWidth="11.42578125" defaultRowHeight="12.75" customHeight="1"/>
  <cols>
    <col min="1" max="1" width="3.85546875" style="5" customWidth="1"/>
    <col min="2" max="2" width="17.5703125" style="5" customWidth="1"/>
    <col min="3" max="3" width="15.28515625" style="5" customWidth="1"/>
    <col min="4" max="4" width="15.42578125" style="5" customWidth="1"/>
    <col min="5" max="5" width="13.7109375" style="5" customWidth="1"/>
    <col min="6" max="6" width="13.42578125" style="5" customWidth="1"/>
    <col min="7" max="7" width="14.5703125" style="5" customWidth="1"/>
    <col min="8" max="8" width="9.85546875" style="5" customWidth="1"/>
    <col min="9" max="9" width="13.28515625" style="5" customWidth="1"/>
    <col min="10" max="10" width="14.85546875" style="5" customWidth="1"/>
    <col min="11" max="11" width="10.85546875" style="5" customWidth="1"/>
    <col min="12" max="12" width="12.5703125" style="5" customWidth="1"/>
    <col min="13" max="13" width="11.5703125" style="5" customWidth="1"/>
    <col min="14" max="14" width="12.140625" style="5" customWidth="1"/>
    <col min="15" max="15" width="12" style="5" customWidth="1"/>
    <col min="16" max="16" width="12.42578125" style="5" customWidth="1"/>
    <col min="17" max="18" width="16.7109375" style="5" customWidth="1"/>
    <col min="19" max="19" width="11.5703125" style="5" customWidth="1"/>
    <col min="20" max="27" width="11.42578125" style="5"/>
    <col min="28" max="28" width="13" style="5" customWidth="1"/>
    <col min="29" max="30" width="14" style="5" customWidth="1"/>
    <col min="31" max="31" width="16.140625" style="5" customWidth="1"/>
    <col min="32" max="32" width="16.7109375" style="6" customWidth="1"/>
    <col min="33" max="35" width="11.42578125" style="5"/>
    <col min="36" max="36" width="15.85546875" style="5" customWidth="1"/>
    <col min="37" max="46" width="11.42578125" style="5"/>
    <col min="47" max="47" width="39.5703125" style="5" customWidth="1"/>
    <col min="48" max="48" width="15.42578125" style="5" customWidth="1"/>
    <col min="49" max="49" width="43.140625" style="5" customWidth="1"/>
    <col min="50" max="16384" width="11.42578125" style="5"/>
  </cols>
  <sheetData>
    <row r="1" spans="1:33" s="7" customFormat="1" ht="19.7" customHeight="1">
      <c r="A1" s="117" t="s">
        <v>3</v>
      </c>
      <c r="B1" s="117"/>
      <c r="C1" s="117"/>
      <c r="D1" s="117"/>
      <c r="E1" s="117"/>
      <c r="F1" s="117"/>
      <c r="G1" s="117"/>
      <c r="H1" s="117"/>
      <c r="I1" s="117"/>
      <c r="J1" s="117"/>
      <c r="K1" s="117"/>
      <c r="L1" s="117"/>
      <c r="M1" s="117"/>
      <c r="N1" s="117"/>
      <c r="O1" s="117"/>
      <c r="P1" s="117"/>
      <c r="AF1" s="8"/>
    </row>
    <row r="2" spans="1:33" s="7" customFormat="1" ht="11.1" customHeight="1">
      <c r="A2" s="9"/>
      <c r="B2" s="10"/>
      <c r="C2" s="11"/>
      <c r="D2" s="12"/>
      <c r="E2" s="11"/>
      <c r="F2" s="11"/>
      <c r="G2" s="10"/>
      <c r="H2" s="10"/>
      <c r="I2" s="11"/>
      <c r="J2" s="11"/>
      <c r="K2" s="11"/>
      <c r="L2" s="13"/>
      <c r="M2" s="14"/>
      <c r="N2" s="14"/>
      <c r="AF2" s="8"/>
    </row>
    <row r="3" spans="1:33" s="7" customFormat="1" ht="36.200000000000003" customHeight="1">
      <c r="B3" s="10"/>
      <c r="C3" s="1"/>
      <c r="D3" s="1"/>
      <c r="E3" s="1"/>
      <c r="F3" s="15" t="s">
        <v>4</v>
      </c>
      <c r="G3" s="118"/>
      <c r="H3" s="118"/>
      <c r="I3" s="118"/>
      <c r="J3" s="118"/>
      <c r="K3" s="16"/>
      <c r="L3" s="17"/>
      <c r="AF3" s="8"/>
    </row>
    <row r="4" spans="1:33" s="7" customFormat="1" ht="16.350000000000001" customHeight="1">
      <c r="B4" s="10"/>
      <c r="C4" s="1"/>
      <c r="D4" s="1"/>
      <c r="E4" s="1"/>
      <c r="F4" s="18"/>
      <c r="G4" s="10"/>
      <c r="H4" s="16"/>
      <c r="I4" s="16"/>
      <c r="J4" s="16"/>
      <c r="K4" s="16"/>
      <c r="L4" s="119" t="s">
        <v>6</v>
      </c>
      <c r="M4" s="119"/>
      <c r="N4" s="119"/>
      <c r="O4" s="119"/>
      <c r="P4" s="119"/>
      <c r="AF4" s="8"/>
    </row>
    <row r="5" spans="1:33" ht="14.1" customHeight="1">
      <c r="C5" s="109" t="s">
        <v>7</v>
      </c>
      <c r="D5" s="109"/>
      <c r="E5" s="120">
        <f>YEAR(MAX(B15:B39))</f>
        <v>1900</v>
      </c>
      <c r="F5" s="120"/>
      <c r="I5" s="109" t="s">
        <v>8</v>
      </c>
      <c r="J5" s="109"/>
      <c r="K5" s="19">
        <f>K53</f>
        <v>0</v>
      </c>
      <c r="L5" s="121" t="s">
        <v>9</v>
      </c>
      <c r="M5" s="121"/>
      <c r="N5" s="121"/>
      <c r="O5" s="121"/>
      <c r="P5" s="20" t="e">
        <f>AS61</f>
        <v>#VALUE!</v>
      </c>
    </row>
    <row r="6" spans="1:33" ht="15.75" customHeight="1">
      <c r="C6" s="109" t="s">
        <v>10</v>
      </c>
      <c r="D6" s="109"/>
      <c r="E6" s="113"/>
      <c r="F6" s="113"/>
      <c r="I6" s="109" t="s">
        <v>12</v>
      </c>
      <c r="J6" s="109"/>
      <c r="K6" s="19">
        <f>L53</f>
        <v>0</v>
      </c>
      <c r="L6" s="115" t="s">
        <v>13</v>
      </c>
      <c r="M6" s="115"/>
      <c r="N6" s="115"/>
      <c r="O6" s="115"/>
      <c r="P6" s="21" t="str">
        <f>IF(SUM(O15:O22)&lt;&gt;0,AVERAGE(P15:P22)*K8,"")</f>
        <v/>
      </c>
    </row>
    <row r="7" spans="1:33" ht="14.1" customHeight="1">
      <c r="C7" s="109" t="s">
        <v>14</v>
      </c>
      <c r="D7" s="109"/>
      <c r="E7" s="116" t="s">
        <v>84</v>
      </c>
      <c r="F7" s="116"/>
      <c r="I7" s="22" t="s">
        <v>16</v>
      </c>
      <c r="J7" s="23"/>
      <c r="K7" s="24" t="str">
        <f>IF(AC53=0,"NO cicli completi",K8*P5*(1-P12))</f>
        <v>NO cicli completi</v>
      </c>
      <c r="L7" s="114" t="s">
        <v>17</v>
      </c>
      <c r="M7" s="114"/>
      <c r="N7" s="114"/>
      <c r="O7" s="114"/>
      <c r="P7" s="25" t="str">
        <f>IF(K5&lt;&gt;0,AG53/K5,"")</f>
        <v/>
      </c>
    </row>
    <row r="8" spans="1:33" ht="15.75" customHeight="1">
      <c r="C8" s="109" t="s">
        <v>18</v>
      </c>
      <c r="D8" s="109"/>
      <c r="E8" s="113"/>
      <c r="F8" s="113"/>
      <c r="I8" s="22" t="s">
        <v>20</v>
      </c>
      <c r="J8" s="23"/>
      <c r="K8" s="26" t="str">
        <f>IF(AC53=0,"NO cicli completi",365/(P10+P11))</f>
        <v>NO cicli completi</v>
      </c>
      <c r="L8" s="114" t="s">
        <v>21</v>
      </c>
      <c r="M8" s="114"/>
      <c r="N8" s="114"/>
      <c r="O8" s="114"/>
      <c r="P8" s="25" t="str">
        <f>IF(K6&lt;&gt;0,AH53/K6,"")</f>
        <v/>
      </c>
      <c r="Q8"/>
      <c r="R8"/>
      <c r="S8"/>
      <c r="AD8" s="27"/>
      <c r="AE8" s="27"/>
      <c r="AG8" s="28"/>
    </row>
    <row r="9" spans="1:33" ht="15.75" customHeight="1">
      <c r="C9" s="109" t="s">
        <v>22</v>
      </c>
      <c r="D9" s="109"/>
      <c r="E9" s="113"/>
      <c r="F9" s="113"/>
      <c r="I9" s="109" t="s">
        <v>23</v>
      </c>
      <c r="J9" s="109"/>
      <c r="K9" s="19">
        <f>(K5+E9)-(K6+E10)</f>
        <v>0</v>
      </c>
      <c r="L9" s="110" t="s">
        <v>24</v>
      </c>
      <c r="M9" s="110"/>
      <c r="N9" s="110"/>
      <c r="O9" s="110"/>
      <c r="P9" s="29" t="e">
        <f>VLOOKUP(E7,$AU$55:$AV$64,2,0)</f>
        <v>#VALUE!</v>
      </c>
      <c r="Q9"/>
      <c r="R9"/>
      <c r="S9"/>
      <c r="AC9" s="27"/>
      <c r="AD9" s="27"/>
      <c r="AE9" s="27"/>
      <c r="AG9" s="28"/>
    </row>
    <row r="10" spans="1:33" ht="14.1" customHeight="1">
      <c r="C10" s="109" t="s">
        <v>25</v>
      </c>
      <c r="D10" s="109"/>
      <c r="E10" s="111"/>
      <c r="F10" s="111"/>
      <c r="I10" s="109" t="s">
        <v>26</v>
      </c>
      <c r="J10" s="109"/>
      <c r="K10" s="30">
        <f>K9/365</f>
        <v>0</v>
      </c>
      <c r="L10" s="31" t="s">
        <v>27</v>
      </c>
      <c r="M10" s="32"/>
      <c r="N10" s="32"/>
      <c r="O10" s="33"/>
      <c r="P10" s="34" t="str">
        <f>IF(AC53=0,"NO cicli completi",ROUND(AC53,0))</f>
        <v>NO cicli completi</v>
      </c>
      <c r="R10"/>
      <c r="S10"/>
      <c r="AF10" s="5"/>
    </row>
    <row r="11" spans="1:33" ht="14.1" customHeight="1">
      <c r="C11" s="109" t="s">
        <v>28</v>
      </c>
      <c r="D11" s="112" t="s">
        <v>29</v>
      </c>
      <c r="E11" s="112"/>
      <c r="F11" s="112"/>
      <c r="I11" s="109" t="s">
        <v>30</v>
      </c>
      <c r="J11" s="109"/>
      <c r="K11" s="30" t="e">
        <f>SUM(L15:L22)</f>
        <v>#VALUE!</v>
      </c>
      <c r="L11" s="108" t="s">
        <v>31</v>
      </c>
      <c r="M11" s="108"/>
      <c r="N11" s="108"/>
      <c r="O11" s="108"/>
      <c r="P11" s="34" t="e">
        <f>IF(K12=0,"No vuoti",ROUND(K12/M53,0))</f>
        <v>#DIV/0!</v>
      </c>
      <c r="R11"/>
      <c r="S11"/>
      <c r="AF11" s="5"/>
    </row>
    <row r="12" spans="1:33" ht="15.75" customHeight="1">
      <c r="C12" s="109"/>
      <c r="D12" s="109"/>
      <c r="E12" s="112"/>
      <c r="F12" s="112"/>
      <c r="I12" s="109" t="s">
        <v>32</v>
      </c>
      <c r="J12" s="109"/>
      <c r="K12" s="30">
        <f>N53</f>
        <v>365</v>
      </c>
      <c r="L12" s="110" t="s">
        <v>33</v>
      </c>
      <c r="M12" s="110"/>
      <c r="N12" s="110"/>
      <c r="O12" s="110"/>
      <c r="P12" s="35" t="e">
        <f>K9/(K5+E9)</f>
        <v>#DIV/0!</v>
      </c>
      <c r="R12"/>
      <c r="S12"/>
      <c r="AF12" s="5"/>
    </row>
    <row r="13" spans="1:33" ht="18.600000000000001" customHeight="1">
      <c r="I13" s="36"/>
      <c r="J13" s="37"/>
      <c r="K13" s="38"/>
      <c r="AF13" s="5"/>
    </row>
    <row r="14" spans="1:33" ht="39" customHeight="1">
      <c r="A14" s="39"/>
      <c r="B14" s="40" t="s">
        <v>34</v>
      </c>
      <c r="C14" s="41" t="s">
        <v>35</v>
      </c>
      <c r="D14" s="42" t="s">
        <v>36</v>
      </c>
      <c r="E14" s="42" t="s">
        <v>37</v>
      </c>
      <c r="F14" s="43" t="s">
        <v>38</v>
      </c>
      <c r="G14" s="43" t="s">
        <v>39</v>
      </c>
      <c r="H14" s="44"/>
      <c r="I14" s="45" t="s">
        <v>40</v>
      </c>
      <c r="J14" s="46" t="s">
        <v>41</v>
      </c>
      <c r="K14" s="45" t="s">
        <v>42</v>
      </c>
      <c r="L14" s="45" t="s">
        <v>43</v>
      </c>
      <c r="M14" s="45" t="s">
        <v>44</v>
      </c>
      <c r="N14" s="45" t="s">
        <v>45</v>
      </c>
      <c r="O14" s="45" t="s">
        <v>46</v>
      </c>
      <c r="P14" s="45" t="s">
        <v>47</v>
      </c>
      <c r="R14"/>
      <c r="S14"/>
      <c r="AF14" s="5"/>
    </row>
    <row r="15" spans="1:33" ht="17.100000000000001" customHeight="1">
      <c r="A15" s="47">
        <v>1</v>
      </c>
      <c r="B15" s="48"/>
      <c r="C15" s="49"/>
      <c r="D15" s="50"/>
      <c r="E15" s="50"/>
      <c r="F15" s="51"/>
      <c r="G15" s="52"/>
      <c r="H15" s="53"/>
      <c r="I15" s="54">
        <f>AK55</f>
        <v>1</v>
      </c>
      <c r="J15" s="54" t="e">
        <f>AK56</f>
        <v>#VALUE!</v>
      </c>
      <c r="K15" s="54" t="e">
        <f>AK57</f>
        <v>#VALUE!</v>
      </c>
      <c r="L15" s="54" t="e">
        <f>AK58</f>
        <v>#VALUE!</v>
      </c>
      <c r="M15" s="54" t="e">
        <f>AK59</f>
        <v>#VALUE!</v>
      </c>
      <c r="N15" s="55" t="e">
        <f>AK60</f>
        <v>#VALUE!</v>
      </c>
      <c r="O15" s="56"/>
      <c r="P15" s="57" t="str">
        <f t="shared" ref="P15:P22" si="0">IF(O15&lt;&gt;"",O15/J15,"")</f>
        <v/>
      </c>
      <c r="R15"/>
      <c r="S15"/>
      <c r="AF15" s="5"/>
    </row>
    <row r="16" spans="1:33" ht="17.100000000000001" customHeight="1">
      <c r="A16" s="47">
        <v>2</v>
      </c>
      <c r="B16" s="48"/>
      <c r="C16" s="49"/>
      <c r="D16" s="50"/>
      <c r="E16" s="50"/>
      <c r="F16" s="51"/>
      <c r="G16" s="52"/>
      <c r="H16" s="53"/>
      <c r="I16" s="54" t="str">
        <f>AL55</f>
        <v/>
      </c>
      <c r="J16" s="54" t="str">
        <f>AL56</f>
        <v/>
      </c>
      <c r="K16" s="54" t="str">
        <f>AL57</f>
        <v/>
      </c>
      <c r="L16" s="54" t="str">
        <f>AL58</f>
        <v/>
      </c>
      <c r="M16" s="54" t="str">
        <f>AL59</f>
        <v/>
      </c>
      <c r="N16" s="55" t="str">
        <f>AL60</f>
        <v/>
      </c>
      <c r="O16" s="56"/>
      <c r="P16" s="57" t="str">
        <f t="shared" si="0"/>
        <v/>
      </c>
      <c r="R16"/>
      <c r="S16"/>
      <c r="AF16" s="5"/>
    </row>
    <row r="17" spans="1:22" s="5" customFormat="1" ht="17.100000000000001" customHeight="1">
      <c r="A17" s="47">
        <v>3</v>
      </c>
      <c r="B17" s="48"/>
      <c r="C17" s="49"/>
      <c r="D17" s="50"/>
      <c r="E17" s="50"/>
      <c r="F17" s="51"/>
      <c r="G17" s="52"/>
      <c r="H17" s="53"/>
      <c r="I17" s="54" t="str">
        <f>AM55</f>
        <v/>
      </c>
      <c r="J17" s="54" t="str">
        <f>AM56</f>
        <v/>
      </c>
      <c r="K17" s="54" t="str">
        <f>AM57</f>
        <v/>
      </c>
      <c r="L17" s="54" t="str">
        <f>AM58</f>
        <v/>
      </c>
      <c r="M17" s="54" t="str">
        <f>AM59</f>
        <v/>
      </c>
      <c r="N17" s="55" t="str">
        <f>AM60</f>
        <v/>
      </c>
      <c r="O17" s="56"/>
      <c r="P17" s="57" t="str">
        <f t="shared" si="0"/>
        <v/>
      </c>
    </row>
    <row r="18" spans="1:22" s="5" customFormat="1" ht="17.100000000000001" customHeight="1">
      <c r="A18" s="47">
        <v>4</v>
      </c>
      <c r="B18" s="48"/>
      <c r="C18" s="49"/>
      <c r="D18" s="50"/>
      <c r="E18" s="50"/>
      <c r="F18" s="51"/>
      <c r="G18" s="52"/>
      <c r="H18" s="53"/>
      <c r="I18" s="54" t="str">
        <f>AN55</f>
        <v/>
      </c>
      <c r="J18" s="54" t="str">
        <f>AN56</f>
        <v/>
      </c>
      <c r="K18" s="54" t="str">
        <f>AN57</f>
        <v/>
      </c>
      <c r="L18" s="54" t="str">
        <f>AN58</f>
        <v/>
      </c>
      <c r="M18" s="54" t="str">
        <f>AN59</f>
        <v/>
      </c>
      <c r="N18" s="55" t="str">
        <f>AN60</f>
        <v/>
      </c>
      <c r="O18" s="56"/>
      <c r="P18" s="57" t="str">
        <f t="shared" si="0"/>
        <v/>
      </c>
    </row>
    <row r="19" spans="1:22" s="5" customFormat="1" ht="17.100000000000001" customHeight="1">
      <c r="A19" s="47">
        <v>5</v>
      </c>
      <c r="B19" s="48"/>
      <c r="C19" s="49"/>
      <c r="D19" s="50"/>
      <c r="E19" s="50"/>
      <c r="F19" s="51"/>
      <c r="G19" s="52"/>
      <c r="H19" s="53"/>
      <c r="I19" s="54" t="str">
        <f>AO55</f>
        <v/>
      </c>
      <c r="J19" s="54" t="str">
        <f>AO56</f>
        <v/>
      </c>
      <c r="K19" s="54" t="str">
        <f>AO57</f>
        <v/>
      </c>
      <c r="L19" s="54" t="str">
        <f>AO58</f>
        <v/>
      </c>
      <c r="M19" s="54" t="str">
        <f>AO59</f>
        <v/>
      </c>
      <c r="N19" s="55" t="str">
        <f>AO60</f>
        <v/>
      </c>
      <c r="O19" s="56"/>
      <c r="P19" s="57" t="str">
        <f t="shared" si="0"/>
        <v/>
      </c>
      <c r="Q19"/>
      <c r="R19" s="58"/>
      <c r="S19" s="58"/>
      <c r="T19"/>
      <c r="U19"/>
    </row>
    <row r="20" spans="1:22" s="5" customFormat="1" ht="17.100000000000001" customHeight="1">
      <c r="A20" s="47">
        <v>6</v>
      </c>
      <c r="B20" s="48"/>
      <c r="C20" s="49"/>
      <c r="D20" s="50"/>
      <c r="E20" s="50"/>
      <c r="F20" s="51"/>
      <c r="G20" s="52"/>
      <c r="H20" s="53"/>
      <c r="I20" s="54" t="str">
        <f>AP55</f>
        <v/>
      </c>
      <c r="J20" s="54" t="str">
        <f>AP56</f>
        <v/>
      </c>
      <c r="K20" s="54" t="str">
        <f>AP57</f>
        <v/>
      </c>
      <c r="L20" s="54" t="str">
        <f>AP58</f>
        <v/>
      </c>
      <c r="M20" s="54" t="str">
        <f>AP59</f>
        <v/>
      </c>
      <c r="N20" s="55" t="str">
        <f>AP60</f>
        <v/>
      </c>
      <c r="O20" s="56"/>
      <c r="P20" s="57" t="str">
        <f t="shared" si="0"/>
        <v/>
      </c>
      <c r="R20"/>
      <c r="S20"/>
    </row>
    <row r="21" spans="1:22" s="5" customFormat="1" ht="17.100000000000001" customHeight="1">
      <c r="A21" s="47">
        <v>7</v>
      </c>
      <c r="B21" s="48"/>
      <c r="C21" s="49"/>
      <c r="D21" s="50"/>
      <c r="E21" s="50"/>
      <c r="F21" s="51"/>
      <c r="G21" s="52"/>
      <c r="H21" s="53"/>
      <c r="I21" s="54" t="str">
        <f>AQ55</f>
        <v/>
      </c>
      <c r="J21" s="54" t="str">
        <f>AQ56</f>
        <v/>
      </c>
      <c r="K21" s="54" t="str">
        <f>AQ57</f>
        <v/>
      </c>
      <c r="L21" s="54" t="str">
        <f>AQ58</f>
        <v/>
      </c>
      <c r="M21" s="54" t="str">
        <f>AQ59</f>
        <v/>
      </c>
      <c r="N21" s="55" t="str">
        <f>AQ60</f>
        <v/>
      </c>
      <c r="O21" s="56"/>
      <c r="P21" s="57" t="str">
        <f t="shared" si="0"/>
        <v/>
      </c>
    </row>
    <row r="22" spans="1:22" s="5" customFormat="1" ht="17.100000000000001" customHeight="1">
      <c r="A22" s="47">
        <v>8</v>
      </c>
      <c r="B22" s="48"/>
      <c r="C22" s="49"/>
      <c r="D22" s="50"/>
      <c r="E22" s="50"/>
      <c r="F22" s="51"/>
      <c r="G22" s="52"/>
      <c r="H22" s="53"/>
      <c r="I22" s="54" t="str">
        <f>AR55</f>
        <v/>
      </c>
      <c r="J22" s="54" t="str">
        <f>AR56</f>
        <v/>
      </c>
      <c r="K22" s="54" t="str">
        <f>AR57</f>
        <v/>
      </c>
      <c r="L22" s="54" t="str">
        <f>AR58</f>
        <v/>
      </c>
      <c r="M22" s="54" t="str">
        <f>AR59</f>
        <v/>
      </c>
      <c r="N22" s="55" t="str">
        <f>AR60</f>
        <v/>
      </c>
      <c r="O22" s="56"/>
      <c r="P22" s="57" t="str">
        <f t="shared" si="0"/>
        <v/>
      </c>
    </row>
    <row r="23" spans="1:22" s="5" customFormat="1" ht="17.100000000000001" customHeight="1">
      <c r="A23" s="47">
        <v>9</v>
      </c>
      <c r="B23" s="48"/>
      <c r="C23" s="49"/>
      <c r="D23" s="50"/>
      <c r="E23" s="50"/>
      <c r="F23" s="51"/>
      <c r="G23" s="52"/>
      <c r="H23" s="53"/>
      <c r="K23" s="59"/>
      <c r="L23" s="6"/>
      <c r="M23" s="6"/>
      <c r="R23"/>
      <c r="S23"/>
      <c r="T23"/>
      <c r="U23"/>
      <c r="V23"/>
    </row>
    <row r="24" spans="1:22" s="5" customFormat="1" ht="17.100000000000001" customHeight="1">
      <c r="A24" s="47">
        <v>10</v>
      </c>
      <c r="B24" s="48"/>
      <c r="C24" s="49"/>
      <c r="D24" s="50"/>
      <c r="E24" s="50"/>
      <c r="F24" s="51"/>
      <c r="G24" s="52"/>
      <c r="H24" s="53"/>
      <c r="K24" s="59"/>
      <c r="L24" s="6"/>
      <c r="M24" s="6"/>
      <c r="R24"/>
      <c r="S24"/>
      <c r="T24"/>
      <c r="U24"/>
      <c r="V24"/>
    </row>
    <row r="25" spans="1:22" s="5" customFormat="1" ht="17.100000000000001" customHeight="1">
      <c r="A25" s="47">
        <v>11</v>
      </c>
      <c r="B25" s="48"/>
      <c r="C25" s="49"/>
      <c r="D25" s="50"/>
      <c r="E25" s="50"/>
      <c r="F25" s="51"/>
      <c r="G25" s="52"/>
      <c r="H25" s="53"/>
      <c r="K25" s="59"/>
      <c r="L25" s="6"/>
      <c r="M25" s="6"/>
      <c r="R25"/>
      <c r="S25"/>
      <c r="T25"/>
      <c r="U25"/>
      <c r="V25"/>
    </row>
    <row r="26" spans="1:22" s="5" customFormat="1" ht="17.100000000000001" customHeight="1">
      <c r="A26" s="47">
        <v>12</v>
      </c>
      <c r="B26" s="48"/>
      <c r="C26" s="49"/>
      <c r="D26" s="50"/>
      <c r="E26" s="50"/>
      <c r="F26" s="51"/>
      <c r="G26" s="52"/>
      <c r="H26" s="53"/>
      <c r="K26" s="59"/>
      <c r="L26" s="6"/>
      <c r="M26" s="6"/>
      <c r="R26"/>
      <c r="S26"/>
      <c r="T26"/>
      <c r="U26"/>
      <c r="V26"/>
    </row>
    <row r="27" spans="1:22" s="5" customFormat="1" ht="17.100000000000001" customHeight="1">
      <c r="A27" s="47">
        <v>13</v>
      </c>
      <c r="B27" s="48"/>
      <c r="C27" s="49"/>
      <c r="D27" s="50"/>
      <c r="E27" s="50"/>
      <c r="F27" s="51"/>
      <c r="G27" s="52"/>
      <c r="H27" s="53"/>
      <c r="K27" s="59"/>
      <c r="L27" s="6"/>
      <c r="M27" s="6"/>
      <c r="R27"/>
      <c r="S27"/>
      <c r="T27"/>
      <c r="U27"/>
      <c r="V27"/>
    </row>
    <row r="28" spans="1:22" s="5" customFormat="1" ht="17.100000000000001" customHeight="1">
      <c r="A28" s="47">
        <v>14</v>
      </c>
      <c r="B28" s="48"/>
      <c r="C28" s="49"/>
      <c r="D28" s="50"/>
      <c r="E28" s="50"/>
      <c r="F28" s="51"/>
      <c r="G28" s="52"/>
      <c r="H28" s="53"/>
      <c r="K28" s="59"/>
      <c r="L28" s="6"/>
      <c r="M28" s="6"/>
      <c r="R28"/>
      <c r="S28"/>
      <c r="T28"/>
      <c r="U28"/>
      <c r="V28"/>
    </row>
    <row r="29" spans="1:22" s="5" customFormat="1" ht="17.100000000000001" customHeight="1">
      <c r="A29" s="47">
        <v>15</v>
      </c>
      <c r="B29" s="48"/>
      <c r="C29" s="49"/>
      <c r="D29" s="50"/>
      <c r="E29" s="50"/>
      <c r="F29" s="51"/>
      <c r="G29" s="52"/>
      <c r="H29" s="53"/>
      <c r="K29" s="59"/>
      <c r="L29" s="6"/>
      <c r="M29" s="6"/>
    </row>
    <row r="30" spans="1:22" s="5" customFormat="1" ht="17.100000000000001" customHeight="1">
      <c r="A30" s="47">
        <v>16</v>
      </c>
      <c r="B30" s="48"/>
      <c r="C30" s="49"/>
      <c r="D30" s="50"/>
      <c r="E30" s="50"/>
      <c r="F30" s="51"/>
      <c r="G30" s="52"/>
      <c r="H30" s="53"/>
      <c r="K30" s="59"/>
      <c r="L30" s="6"/>
      <c r="M30" s="6"/>
    </row>
    <row r="31" spans="1:22" s="5" customFormat="1" ht="17.100000000000001" customHeight="1">
      <c r="A31" s="47">
        <v>17</v>
      </c>
      <c r="B31" s="48"/>
      <c r="C31" s="49"/>
      <c r="D31" s="50"/>
      <c r="E31" s="50"/>
      <c r="F31" s="51"/>
      <c r="G31" s="52"/>
      <c r="H31" s="53"/>
      <c r="K31" s="59"/>
      <c r="L31" s="6"/>
      <c r="M31" s="6"/>
    </row>
    <row r="32" spans="1:22" s="5" customFormat="1" ht="17.100000000000001" customHeight="1">
      <c r="A32" s="47">
        <v>18</v>
      </c>
      <c r="B32" s="48"/>
      <c r="C32" s="49"/>
      <c r="D32" s="50"/>
      <c r="E32" s="50"/>
      <c r="F32" s="51"/>
      <c r="G32" s="52"/>
      <c r="H32" s="53"/>
      <c r="L32" s="6"/>
      <c r="M32" s="6"/>
    </row>
    <row r="33" spans="1:17" s="5" customFormat="1" ht="17.100000000000001" customHeight="1">
      <c r="A33" s="47">
        <v>19</v>
      </c>
      <c r="B33" s="48"/>
      <c r="C33" s="49"/>
      <c r="D33" s="50"/>
      <c r="E33" s="50"/>
      <c r="F33" s="51"/>
      <c r="G33" s="52"/>
      <c r="H33" s="53"/>
      <c r="L33" s="6"/>
      <c r="M33" s="6"/>
    </row>
    <row r="34" spans="1:17" s="5" customFormat="1" ht="17.100000000000001" customHeight="1">
      <c r="A34" s="47">
        <v>20</v>
      </c>
      <c r="B34" s="48"/>
      <c r="C34" s="49"/>
      <c r="D34" s="50"/>
      <c r="E34" s="50"/>
      <c r="F34" s="51"/>
      <c r="G34" s="52"/>
      <c r="H34" s="53"/>
      <c r="K34" s="59"/>
      <c r="L34" s="6"/>
      <c r="M34" s="6"/>
    </row>
    <row r="35" spans="1:17" s="5" customFormat="1" ht="17.100000000000001" customHeight="1">
      <c r="A35" s="47">
        <v>21</v>
      </c>
      <c r="B35" s="48"/>
      <c r="C35" s="49"/>
      <c r="D35" s="50"/>
      <c r="E35" s="50"/>
      <c r="F35" s="51"/>
      <c r="G35" s="52"/>
      <c r="H35" s="53"/>
      <c r="K35" s="59"/>
      <c r="L35" s="6"/>
      <c r="M35" s="6"/>
    </row>
    <row r="36" spans="1:17" s="5" customFormat="1" ht="17.100000000000001" customHeight="1">
      <c r="A36" s="47">
        <v>22</v>
      </c>
      <c r="B36" s="48"/>
      <c r="C36" s="49"/>
      <c r="D36" s="50"/>
      <c r="E36" s="50"/>
      <c r="F36" s="51"/>
      <c r="G36" s="52"/>
      <c r="H36" s="53"/>
      <c r="K36" s="59"/>
      <c r="L36" s="6"/>
      <c r="M36" s="6"/>
    </row>
    <row r="37" spans="1:17" s="5" customFormat="1" ht="17.100000000000001" customHeight="1">
      <c r="A37" s="47">
        <v>23</v>
      </c>
      <c r="B37" s="48"/>
      <c r="C37" s="49"/>
      <c r="D37" s="50"/>
      <c r="E37" s="50"/>
      <c r="F37" s="51"/>
      <c r="G37" s="52"/>
      <c r="H37" s="53"/>
      <c r="K37" s="59"/>
      <c r="L37" s="6"/>
      <c r="M37" s="6"/>
    </row>
    <row r="38" spans="1:17" s="5" customFormat="1" ht="17.100000000000001" customHeight="1">
      <c r="A38" s="47">
        <v>24</v>
      </c>
      <c r="B38" s="48"/>
      <c r="C38" s="49"/>
      <c r="D38" s="50"/>
      <c r="E38" s="50"/>
      <c r="F38" s="51"/>
      <c r="G38" s="52"/>
      <c r="H38" s="53"/>
      <c r="K38" s="59"/>
      <c r="L38" s="6"/>
      <c r="M38" s="6"/>
    </row>
    <row r="39" spans="1:17" s="5" customFormat="1" ht="17.100000000000001" customHeight="1">
      <c r="A39" s="47">
        <v>25</v>
      </c>
      <c r="B39" s="48"/>
      <c r="C39" s="49"/>
      <c r="D39" s="50"/>
      <c r="E39" s="50"/>
      <c r="F39" s="51"/>
      <c r="G39" s="52"/>
      <c r="H39" s="60"/>
      <c r="K39" s="59"/>
      <c r="L39" s="6"/>
      <c r="M39" s="6"/>
    </row>
    <row r="40" spans="1:17" s="5" customFormat="1" ht="17.100000000000001" customHeight="1">
      <c r="A40" s="47">
        <v>26</v>
      </c>
      <c r="B40" s="48"/>
      <c r="C40" s="49"/>
      <c r="D40" s="50"/>
      <c r="E40" s="50"/>
      <c r="F40" s="51"/>
      <c r="G40" s="52"/>
      <c r="H40" s="7"/>
      <c r="I40" s="7"/>
      <c r="J40" s="59"/>
      <c r="K40" s="8"/>
      <c r="L40" s="8"/>
      <c r="M40" s="7"/>
      <c r="N40" s="7"/>
      <c r="O40" s="7"/>
      <c r="P40" s="7"/>
      <c r="Q40" s="7"/>
    </row>
    <row r="41" spans="1:17" s="5" customFormat="1" ht="17.100000000000001" customHeight="1">
      <c r="A41" s="47">
        <v>27</v>
      </c>
      <c r="B41" s="48"/>
      <c r="C41" s="49"/>
      <c r="D41" s="50"/>
      <c r="E41" s="50"/>
      <c r="F41" s="51"/>
      <c r="G41" s="52"/>
      <c r="I41" s="7"/>
      <c r="J41" s="59"/>
      <c r="K41" s="8"/>
      <c r="L41" s="8"/>
      <c r="M41" s="7"/>
      <c r="N41" s="7"/>
      <c r="O41" s="7"/>
      <c r="P41" s="7"/>
      <c r="Q41" s="7"/>
    </row>
    <row r="42" spans="1:17" s="5" customFormat="1" ht="17.100000000000001" customHeight="1">
      <c r="A42" s="47">
        <v>28</v>
      </c>
      <c r="B42" s="48"/>
      <c r="C42" s="49"/>
      <c r="D42" s="50"/>
      <c r="E42" s="50"/>
      <c r="F42" s="51"/>
      <c r="G42" s="52"/>
      <c r="I42" s="7"/>
      <c r="J42" s="59"/>
      <c r="K42" s="8"/>
      <c r="L42" s="8"/>
      <c r="M42" s="7"/>
      <c r="N42" s="7"/>
      <c r="O42" s="7"/>
      <c r="P42" s="7"/>
      <c r="Q42" s="7"/>
    </row>
    <row r="43" spans="1:17" s="5" customFormat="1" ht="17.100000000000001" customHeight="1">
      <c r="A43" s="47">
        <v>29</v>
      </c>
      <c r="B43" s="48"/>
      <c r="C43" s="49"/>
      <c r="D43" s="50"/>
      <c r="E43" s="50"/>
      <c r="F43" s="51"/>
      <c r="G43" s="52"/>
      <c r="I43" s="7"/>
      <c r="J43" s="59"/>
      <c r="K43" s="8"/>
      <c r="L43" s="8"/>
      <c r="M43" s="7"/>
      <c r="N43" s="7"/>
      <c r="O43" s="7"/>
      <c r="P43" s="7"/>
      <c r="Q43" s="7"/>
    </row>
    <row r="44" spans="1:17" s="5" customFormat="1" ht="17.100000000000001" customHeight="1">
      <c r="A44" s="47">
        <v>30</v>
      </c>
      <c r="B44" s="48"/>
      <c r="C44" s="49"/>
      <c r="D44" s="50"/>
      <c r="E44" s="50"/>
      <c r="F44" s="51"/>
      <c r="G44" s="52"/>
      <c r="I44" s="7"/>
      <c r="J44" s="59"/>
      <c r="K44" s="8"/>
      <c r="L44" s="8"/>
      <c r="M44" s="7"/>
      <c r="N44" s="7"/>
      <c r="O44" s="7"/>
      <c r="P44" s="7"/>
      <c r="Q44" s="7"/>
    </row>
    <row r="45" spans="1:17" s="5" customFormat="1" ht="15" customHeight="1">
      <c r="A45" s="7"/>
      <c r="B45" s="61"/>
      <c r="C45" s="62"/>
      <c r="D45" s="60"/>
      <c r="E45" s="60"/>
      <c r="F45" s="60"/>
      <c r="I45" s="7"/>
      <c r="J45" s="59"/>
      <c r="K45" s="8"/>
      <c r="L45" s="8"/>
      <c r="M45" s="7"/>
      <c r="N45" s="7"/>
      <c r="O45" s="7"/>
      <c r="P45" s="7"/>
      <c r="Q45" s="7"/>
    </row>
    <row r="46" spans="1:17" s="5" customFormat="1" ht="15" customHeight="1">
      <c r="A46" s="7"/>
      <c r="B46" s="61"/>
      <c r="C46" s="62"/>
      <c r="D46" s="60"/>
      <c r="E46" s="60"/>
      <c r="F46" s="60"/>
      <c r="I46" s="7"/>
      <c r="J46" s="59"/>
      <c r="K46" s="8"/>
      <c r="L46" s="8"/>
      <c r="M46" s="7"/>
      <c r="N46" s="7"/>
      <c r="O46" s="7"/>
      <c r="P46" s="7"/>
      <c r="Q46" s="7"/>
    </row>
    <row r="47" spans="1:17" s="5" customFormat="1" ht="15" customHeight="1">
      <c r="A47" s="7"/>
      <c r="B47" s="61"/>
      <c r="C47" s="62"/>
      <c r="D47" s="60"/>
      <c r="E47" s="60"/>
      <c r="F47" s="60"/>
      <c r="I47" s="7"/>
      <c r="J47" s="59"/>
      <c r="K47" s="8"/>
      <c r="L47" s="8"/>
      <c r="M47" s="7"/>
      <c r="N47" s="7"/>
      <c r="O47" s="7"/>
      <c r="P47" s="7"/>
      <c r="Q47" s="7"/>
    </row>
    <row r="48" spans="1:17" s="5" customFormat="1" ht="15" customHeight="1">
      <c r="A48" s="7"/>
      <c r="B48" s="61"/>
      <c r="C48" s="62"/>
      <c r="D48" s="60"/>
      <c r="E48" s="60"/>
      <c r="F48" s="60"/>
      <c r="I48" s="7"/>
      <c r="J48" s="59"/>
      <c r="K48" s="8"/>
      <c r="L48" s="8"/>
      <c r="M48" s="7"/>
      <c r="N48" s="7"/>
      <c r="O48" s="7"/>
      <c r="P48" s="7"/>
      <c r="Q48" s="7"/>
    </row>
    <row r="49" spans="1:49" ht="15" customHeight="1">
      <c r="A49" s="7"/>
      <c r="B49" s="61"/>
      <c r="C49" s="62"/>
      <c r="D49" s="60"/>
      <c r="E49" s="60"/>
      <c r="F49" s="60"/>
      <c r="I49" s="7"/>
      <c r="J49" s="59"/>
      <c r="K49" s="8"/>
      <c r="L49" s="8"/>
      <c r="M49" s="7"/>
      <c r="N49" s="7"/>
      <c r="O49" s="7"/>
      <c r="P49" s="7"/>
      <c r="Q49" s="7"/>
      <c r="AF49" s="5"/>
    </row>
    <row r="50" spans="1:49" ht="15" customHeight="1">
      <c r="A50" s="7"/>
      <c r="B50" s="61"/>
      <c r="C50" s="62"/>
      <c r="D50" s="60"/>
      <c r="E50" s="60"/>
      <c r="F50" s="60"/>
      <c r="I50" s="7"/>
      <c r="J50" s="59"/>
      <c r="K50" s="8"/>
      <c r="L50" s="8"/>
      <c r="M50" s="7"/>
      <c r="N50" s="7"/>
      <c r="O50" s="7"/>
      <c r="P50" s="7"/>
      <c r="Q50" s="7"/>
      <c r="AF50" s="5"/>
    </row>
    <row r="51" spans="1:49" s="67" customFormat="1" ht="15" customHeight="1">
      <c r="A51" s="63"/>
      <c r="B51" s="64" t="s">
        <v>49</v>
      </c>
      <c r="C51" s="65"/>
      <c r="D51" s="66"/>
      <c r="E51" s="66"/>
      <c r="F51" s="66"/>
      <c r="H51" s="63"/>
      <c r="J51" s="68"/>
      <c r="K51" s="69"/>
      <c r="L51" s="69"/>
      <c r="M51" s="63"/>
      <c r="N51" s="63"/>
      <c r="O51" s="63"/>
      <c r="P51" s="63"/>
      <c r="Q51" s="63"/>
      <c r="R51" s="63"/>
      <c r="S51" s="63"/>
      <c r="T51" s="63"/>
      <c r="U51" s="63"/>
      <c r="V51" s="63"/>
      <c r="W51" s="63"/>
      <c r="X51" s="63"/>
      <c r="Y51" s="63"/>
      <c r="Z51" s="63"/>
      <c r="AA51" s="63"/>
      <c r="AB51" s="63"/>
    </row>
    <row r="52" spans="1:49" ht="15" customHeight="1">
      <c r="B52" s="7"/>
      <c r="C52" s="61"/>
      <c r="D52" s="62"/>
      <c r="E52" s="60"/>
      <c r="F52" s="60"/>
      <c r="G52" s="60"/>
      <c r="J52" s="7"/>
      <c r="K52" s="59"/>
      <c r="L52" s="59"/>
      <c r="M52" s="6"/>
      <c r="N52" s="7"/>
      <c r="O52" s="7"/>
      <c r="P52" s="7"/>
      <c r="Q52" s="7">
        <v>1</v>
      </c>
      <c r="R52" s="7">
        <v>2</v>
      </c>
      <c r="S52" s="7">
        <v>3</v>
      </c>
      <c r="T52" s="7">
        <v>4</v>
      </c>
      <c r="U52" s="7">
        <v>5</v>
      </c>
      <c r="V52" s="7">
        <v>6</v>
      </c>
      <c r="W52" s="7">
        <v>7</v>
      </c>
      <c r="X52" s="7">
        <v>8</v>
      </c>
      <c r="Y52" s="7">
        <v>9</v>
      </c>
      <c r="Z52" s="7">
        <v>10</v>
      </c>
      <c r="AA52" s="7">
        <v>11</v>
      </c>
      <c r="AB52" s="7">
        <v>12</v>
      </c>
      <c r="AC52" s="7">
        <v>13</v>
      </c>
      <c r="AD52" s="7">
        <v>14</v>
      </c>
      <c r="AF52" s="5"/>
    </row>
    <row r="53" spans="1:49" ht="12.75" customHeight="1">
      <c r="J53" s="70"/>
      <c r="K53" s="70">
        <f>SUM(K56:K421)</f>
        <v>0</v>
      </c>
      <c r="L53" s="70">
        <f>SUM(L56:L421)</f>
        <v>0</v>
      </c>
      <c r="M53" s="70">
        <f>SUM(M56:M421)</f>
        <v>0</v>
      </c>
      <c r="N53" s="70">
        <f>SUM(N56:N421)</f>
        <v>365</v>
      </c>
      <c r="O53" s="70"/>
      <c r="P53" s="70"/>
      <c r="Q53" s="70">
        <f>MAX(Q56:Q421)</f>
        <v>0</v>
      </c>
      <c r="R53" s="70"/>
      <c r="S53" s="70"/>
      <c r="T53" s="70">
        <f>MAX(T56:T421)</f>
        <v>0</v>
      </c>
      <c r="U53" s="70"/>
      <c r="V53" s="70"/>
      <c r="W53" s="70"/>
      <c r="X53" s="70"/>
      <c r="Y53" s="70"/>
      <c r="Z53" s="70"/>
      <c r="AA53" s="70"/>
      <c r="AB53" s="70"/>
      <c r="AC53" s="19">
        <f>IF(COUNT(AC56:AC421)&lt;&gt;0,AVERAGE(AC56:AC421),0)</f>
        <v>0</v>
      </c>
      <c r="AD53" s="19">
        <f>SUM(AD56:AD421)</f>
        <v>0</v>
      </c>
      <c r="AF53" s="19"/>
      <c r="AG53" s="19">
        <f>SUM(AG56:AG421)</f>
        <v>0</v>
      </c>
      <c r="AH53" s="19">
        <f>SUM(AH56:AH421)</f>
        <v>0</v>
      </c>
      <c r="AJ53" s="1"/>
      <c r="AK53" s="71"/>
      <c r="AL53" s="71"/>
      <c r="AM53" s="71"/>
      <c r="AN53" s="71"/>
      <c r="AO53" s="71"/>
      <c r="AP53" s="71"/>
      <c r="AQ53" s="71"/>
      <c r="AR53" s="71"/>
    </row>
    <row r="54" spans="1:49" s="72" customFormat="1" ht="70.5" customHeight="1">
      <c r="B54" s="73" t="s">
        <v>34</v>
      </c>
      <c r="C54" s="74" t="s">
        <v>50</v>
      </c>
      <c r="D54" s="74" t="s">
        <v>51</v>
      </c>
      <c r="E54" s="74" t="s">
        <v>52</v>
      </c>
      <c r="F54" s="75" t="s">
        <v>53</v>
      </c>
      <c r="G54" s="75" t="s">
        <v>54</v>
      </c>
      <c r="H54" s="75" t="s">
        <v>55</v>
      </c>
      <c r="I54" s="75" t="s">
        <v>56</v>
      </c>
      <c r="J54" s="75" t="s">
        <v>34</v>
      </c>
      <c r="K54" s="76" t="s">
        <v>57</v>
      </c>
      <c r="L54" s="45" t="s">
        <v>58</v>
      </c>
      <c r="M54" s="45" t="s">
        <v>59</v>
      </c>
      <c r="N54" s="45" t="s">
        <v>60</v>
      </c>
      <c r="O54" s="45" t="s">
        <v>61</v>
      </c>
      <c r="P54" s="45" t="s">
        <v>62</v>
      </c>
      <c r="Q54" s="45" t="s">
        <v>63</v>
      </c>
      <c r="R54" s="45" t="s">
        <v>64</v>
      </c>
      <c r="S54" s="45" t="s">
        <v>65</v>
      </c>
      <c r="T54" s="45" t="s">
        <v>66</v>
      </c>
      <c r="U54" s="45" t="s">
        <v>67</v>
      </c>
      <c r="V54" s="45" t="s">
        <v>68</v>
      </c>
      <c r="W54" s="45" t="s">
        <v>67</v>
      </c>
      <c r="X54" s="45" t="s">
        <v>69</v>
      </c>
      <c r="Y54" s="45" t="s">
        <v>70</v>
      </c>
      <c r="Z54" s="45" t="s">
        <v>71</v>
      </c>
      <c r="AA54" s="45" t="s">
        <v>72</v>
      </c>
      <c r="AB54" s="45" t="s">
        <v>72</v>
      </c>
      <c r="AC54" s="45" t="s">
        <v>73</v>
      </c>
      <c r="AD54" s="45" t="s">
        <v>74</v>
      </c>
      <c r="AE54" s="45" t="s">
        <v>75</v>
      </c>
      <c r="AF54" s="45" t="s">
        <v>76</v>
      </c>
      <c r="AG54" s="45" t="s">
        <v>77</v>
      </c>
      <c r="AH54" s="45" t="s">
        <v>78</v>
      </c>
      <c r="AJ54" s="1"/>
      <c r="AK54" s="45" t="s">
        <v>67</v>
      </c>
      <c r="AL54" s="45" t="s">
        <v>67</v>
      </c>
      <c r="AM54" s="45" t="s">
        <v>67</v>
      </c>
      <c r="AN54" s="45" t="s">
        <v>67</v>
      </c>
      <c r="AO54" s="45" t="s">
        <v>67</v>
      </c>
      <c r="AP54" s="45" t="s">
        <v>67</v>
      </c>
      <c r="AQ54" s="45" t="s">
        <v>67</v>
      </c>
      <c r="AR54" s="45" t="s">
        <v>67</v>
      </c>
      <c r="AS54" s="45" t="s">
        <v>79</v>
      </c>
      <c r="AU54" s="77" t="s">
        <v>80</v>
      </c>
      <c r="AV54" s="78" t="s">
        <v>81</v>
      </c>
      <c r="AW54" s="79" t="s">
        <v>82</v>
      </c>
    </row>
    <row r="55" spans="1:49" ht="15" customHeight="1">
      <c r="B55" s="80" t="str">
        <f t="shared" ref="B55:B84" si="1">IF(B15="","",B15)</f>
        <v/>
      </c>
      <c r="C55" s="81">
        <f t="shared" ref="C55:C84" si="2">IF(C15="",0,C15)</f>
        <v>0</v>
      </c>
      <c r="D55" s="81">
        <f t="shared" ref="D55:D84" si="3">IF(D15="",0,D15)</f>
        <v>0</v>
      </c>
      <c r="E55" s="81">
        <f t="shared" ref="E55:E84" si="4">IF(E15="x",1,0)</f>
        <v>0</v>
      </c>
      <c r="F55" s="81">
        <f t="shared" ref="F55:F84" si="5">IF(F15="",0,F15)</f>
        <v>0</v>
      </c>
      <c r="G55" s="81">
        <f t="shared" ref="G55:G84" si="6">IF(G15="",0,G15)</f>
        <v>0</v>
      </c>
      <c r="H55" s="82">
        <v>0</v>
      </c>
      <c r="I55" s="82"/>
      <c r="J55" s="83">
        <f>DATE(E5-1,12,31)</f>
        <v>693962</v>
      </c>
      <c r="K55" s="84">
        <f>E9</f>
        <v>0</v>
      </c>
      <c r="L55" s="84">
        <v>0</v>
      </c>
      <c r="M55" s="84">
        <f>IF(K55=0,1,0)</f>
        <v>1</v>
      </c>
      <c r="N55" s="84">
        <f>M55</f>
        <v>1</v>
      </c>
      <c r="O55" s="84">
        <f t="shared" ref="O55:O420" si="7">IF(N55=1,0,1)</f>
        <v>0</v>
      </c>
      <c r="P55" s="84">
        <f>IF(N55=0,1,0)</f>
        <v>0</v>
      </c>
      <c r="Q55" s="84">
        <f t="shared" ref="Q55:Q422" si="8">O55*P55</f>
        <v>0</v>
      </c>
      <c r="R55" s="84">
        <f>IF(Q55=1,0,1)</f>
        <v>1</v>
      </c>
      <c r="S55" s="84">
        <f>IF(Q55=1,0,1)</f>
        <v>1</v>
      </c>
      <c r="T55" s="84">
        <f>IF(Q55=1,0,1)</f>
        <v>1</v>
      </c>
      <c r="U55" s="84"/>
      <c r="V55" s="85">
        <f>K55</f>
        <v>0</v>
      </c>
      <c r="W55" s="86"/>
      <c r="X55" s="85">
        <f>L55</f>
        <v>0</v>
      </c>
      <c r="Y55" s="87">
        <v>0</v>
      </c>
      <c r="Z55" s="87">
        <v>0</v>
      </c>
      <c r="AA55" s="87">
        <v>0</v>
      </c>
      <c r="AB55" s="87">
        <v>0</v>
      </c>
      <c r="AC55" s="87"/>
      <c r="AD55" s="85">
        <f>V55</f>
        <v>0</v>
      </c>
      <c r="AE55" s="84"/>
      <c r="AF55" s="84"/>
      <c r="AG55" s="84"/>
      <c r="AH55" s="84"/>
      <c r="AJ55" s="88" t="s">
        <v>83</v>
      </c>
      <c r="AK55" s="54">
        <v>1</v>
      </c>
      <c r="AL55" s="54" t="str">
        <f t="shared" ref="AL55:AR55" si="9">IF(AK55&gt;=$T$53,"",AK55+1)</f>
        <v/>
      </c>
      <c r="AM55" s="54" t="str">
        <f t="shared" si="9"/>
        <v/>
      </c>
      <c r="AN55" s="54" t="str">
        <f t="shared" si="9"/>
        <v/>
      </c>
      <c r="AO55" s="54" t="str">
        <f t="shared" si="9"/>
        <v/>
      </c>
      <c r="AP55" s="54" t="str">
        <f t="shared" si="9"/>
        <v/>
      </c>
      <c r="AQ55" s="54" t="str">
        <f t="shared" si="9"/>
        <v/>
      </c>
      <c r="AR55" s="54" t="str">
        <f t="shared" si="9"/>
        <v/>
      </c>
      <c r="AS55" s="89"/>
      <c r="AU55" s="90" t="s">
        <v>84</v>
      </c>
      <c r="AV55" s="91" t="e">
        <f>(P7+P8)/2</f>
        <v>#VALUE!</v>
      </c>
      <c r="AW55" s="92" t="s">
        <v>85</v>
      </c>
    </row>
    <row r="56" spans="1:49" ht="15" customHeight="1">
      <c r="B56" s="93" t="str">
        <f t="shared" si="1"/>
        <v/>
      </c>
      <c r="C56" s="94">
        <f t="shared" si="2"/>
        <v>0</v>
      </c>
      <c r="D56" s="94">
        <f t="shared" si="3"/>
        <v>0</v>
      </c>
      <c r="E56" s="81">
        <f t="shared" si="4"/>
        <v>0</v>
      </c>
      <c r="F56" s="94">
        <f t="shared" si="5"/>
        <v>0</v>
      </c>
      <c r="G56" s="94">
        <f t="shared" si="6"/>
        <v>0</v>
      </c>
      <c r="H56" s="95">
        <v>1</v>
      </c>
      <c r="I56" s="95">
        <f t="shared" ref="I56:I420" si="10">J$422-J56</f>
        <v>-693596</v>
      </c>
      <c r="J56" s="96">
        <f t="shared" ref="J56:J420" si="11">J55+1</f>
        <v>693963</v>
      </c>
      <c r="K56" s="97">
        <f t="shared" ref="K56:K420" si="12">_xlfn.IFNA(VLOOKUP(J56,$B$55:$D$84,2,),0)</f>
        <v>0</v>
      </c>
      <c r="L56" s="97">
        <f t="shared" ref="L56:L420" si="13">_xlfn.IFNA(VLOOKUP(J56,$B$55:$D$84,3,),0)</f>
        <v>0</v>
      </c>
      <c r="M56" s="97">
        <f t="shared" ref="M56:M420" si="14">_xlfn.IFNA(VLOOKUP(J56,$B$55:$E$84,4,),0)</f>
        <v>0</v>
      </c>
      <c r="N56" s="98">
        <f t="shared" ref="N56:N420" si="15">IF(AND(M55=1,K56=0),1,IF(K56=0,N55,0))</f>
        <v>1</v>
      </c>
      <c r="O56" s="97">
        <f t="shared" si="7"/>
        <v>0</v>
      </c>
      <c r="P56" s="97">
        <f t="shared" ref="P56:P420" si="16">IF(M55=1,P55+1,P55)</f>
        <v>1</v>
      </c>
      <c r="Q56" s="99">
        <f t="shared" si="8"/>
        <v>0</v>
      </c>
      <c r="R56" s="99">
        <f t="shared" ref="R56:R420" si="17">IF(M$55=0,P56-1,P56)</f>
        <v>1</v>
      </c>
      <c r="S56" s="99">
        <f t="shared" ref="S56:S420" si="18">IF(AND(Q$422&lt;&gt;0,Q56=Q$53),0,R56)</f>
        <v>1</v>
      </c>
      <c r="T56" s="99">
        <f t="shared" ref="T56:T420" si="19">S56*NOT(N56)</f>
        <v>0</v>
      </c>
      <c r="U56" s="99">
        <f t="shared" ref="U56:U421" si="20">IF(R56&lt;&gt;R57,R56,0)</f>
        <v>0</v>
      </c>
      <c r="V56" s="100">
        <f t="shared" ref="V56:V420" si="21">IF(M55=0,V55+K56,K56)</f>
        <v>0</v>
      </c>
      <c r="W56" s="99">
        <f t="shared" ref="W56:W421" si="22">IF(T56&lt;&gt;T57,T56,0)</f>
        <v>0</v>
      </c>
      <c r="X56" s="81">
        <f t="shared" ref="X56:X420" si="23">IF(M55=0,X55+L56,0)</f>
        <v>0</v>
      </c>
      <c r="Y56" s="81">
        <f t="shared" ref="Y56:Y420" si="24">IF(M56=1,V56-X56,0)</f>
        <v>0</v>
      </c>
      <c r="Z56" s="81">
        <f t="shared" ref="Z56:Z422" si="25">IF(O56=1,IF(R56&lt;&gt;R57,Y56,Z57),0)</f>
        <v>0</v>
      </c>
      <c r="AA56" s="81">
        <f t="shared" ref="AA56:AA420" si="26">IF(O56=1,AA55+1,0)</f>
        <v>0</v>
      </c>
      <c r="AB56" s="81">
        <f t="shared" ref="AB56:AB421" si="27">IF(O56=1,IF(Q56&lt;&gt;Q57,AA56,AB57),0)</f>
        <v>0</v>
      </c>
      <c r="AC56" s="81" t="str">
        <f t="shared" ref="AC56:AC421" si="28">IF(T56=0,"",IF(O56=1,IF(Q56&lt;&gt;Q57,AA56,AB57),0))</f>
        <v/>
      </c>
      <c r="AD56" s="100">
        <f t="shared" ref="AD56:AD420" si="29">IF(N56=0,V56-X56-Z56/AB56*(AA56),0)</f>
        <v>0</v>
      </c>
      <c r="AE56" s="101">
        <f t="shared" ref="AE56:AE420" si="30">_xlfn.IFNA(VLOOKUP(J56,$B$55:$G$84,5,),0)</f>
        <v>0</v>
      </c>
      <c r="AF56" s="102">
        <f t="shared" ref="AF56:AF420" si="31">_xlfn.IFNA(VLOOKUP(J56,$B$55:$G$84,6,),0)</f>
        <v>0</v>
      </c>
      <c r="AG56" s="102">
        <f t="shared" ref="AG56:AG420" si="32">AE56*K56</f>
        <v>0</v>
      </c>
      <c r="AH56" s="102">
        <f t="shared" ref="AH56:AH420" si="33">AF56*L56</f>
        <v>0</v>
      </c>
      <c r="AJ56" s="88" t="s">
        <v>86</v>
      </c>
      <c r="AK56" s="54" t="e">
        <f t="shared" ref="AK56:AQ56" si="34">IF(AK55&lt;&gt;"",DGET($U$54:$V$422,2,AK54:AK55),"")</f>
        <v>#VALUE!</v>
      </c>
      <c r="AL56" s="54" t="str">
        <f t="shared" si="34"/>
        <v/>
      </c>
      <c r="AM56" s="54" t="str">
        <f t="shared" si="34"/>
        <v/>
      </c>
      <c r="AN56" s="54" t="str">
        <f t="shared" si="34"/>
        <v/>
      </c>
      <c r="AO56" s="54" t="str">
        <f t="shared" si="34"/>
        <v/>
      </c>
      <c r="AP56" s="54" t="str">
        <f t="shared" si="34"/>
        <v/>
      </c>
      <c r="AQ56" s="54" t="str">
        <f t="shared" si="34"/>
        <v/>
      </c>
      <c r="AR56" s="54" t="str">
        <f>IF(AR55&lt;&gt;"",DGET($U$54:$V$422,2,AQ54:AQ55),"")</f>
        <v/>
      </c>
      <c r="AS56" s="89"/>
      <c r="AU56" s="90" t="s">
        <v>87</v>
      </c>
      <c r="AV56" s="91" t="e">
        <f>(P7+P8)/2</f>
        <v>#VALUE!</v>
      </c>
      <c r="AW56" s="92" t="s">
        <v>85</v>
      </c>
    </row>
    <row r="57" spans="1:49" ht="15" customHeight="1">
      <c r="B57" s="93" t="str">
        <f t="shared" si="1"/>
        <v/>
      </c>
      <c r="C57" s="94">
        <f t="shared" si="2"/>
        <v>0</v>
      </c>
      <c r="D57" s="94">
        <f t="shared" si="3"/>
        <v>0</v>
      </c>
      <c r="E57" s="81">
        <f t="shared" si="4"/>
        <v>0</v>
      </c>
      <c r="F57" s="94">
        <f t="shared" si="5"/>
        <v>0</v>
      </c>
      <c r="G57" s="94">
        <f t="shared" si="6"/>
        <v>0</v>
      </c>
      <c r="H57" s="95">
        <v>2</v>
      </c>
      <c r="I57" s="95">
        <f t="shared" si="10"/>
        <v>-693597</v>
      </c>
      <c r="J57" s="96">
        <f t="shared" si="11"/>
        <v>693964</v>
      </c>
      <c r="K57" s="97">
        <f t="shared" si="12"/>
        <v>0</v>
      </c>
      <c r="L57" s="97">
        <f t="shared" si="13"/>
        <v>0</v>
      </c>
      <c r="M57" s="97">
        <f t="shared" si="14"/>
        <v>0</v>
      </c>
      <c r="N57" s="98">
        <f t="shared" si="15"/>
        <v>1</v>
      </c>
      <c r="O57" s="97">
        <f t="shared" si="7"/>
        <v>0</v>
      </c>
      <c r="P57" s="97">
        <f t="shared" si="16"/>
        <v>1</v>
      </c>
      <c r="Q57" s="99">
        <f t="shared" si="8"/>
        <v>0</v>
      </c>
      <c r="R57" s="99">
        <f t="shared" si="17"/>
        <v>1</v>
      </c>
      <c r="S57" s="99">
        <f t="shared" si="18"/>
        <v>1</v>
      </c>
      <c r="T57" s="99">
        <f t="shared" si="19"/>
        <v>0</v>
      </c>
      <c r="U57" s="99">
        <f t="shared" si="20"/>
        <v>0</v>
      </c>
      <c r="V57" s="100">
        <f t="shared" si="21"/>
        <v>0</v>
      </c>
      <c r="W57" s="99">
        <f t="shared" si="22"/>
        <v>0</v>
      </c>
      <c r="X57" s="81">
        <f t="shared" si="23"/>
        <v>0</v>
      </c>
      <c r="Y57" s="81">
        <f t="shared" si="24"/>
        <v>0</v>
      </c>
      <c r="Z57" s="81">
        <f t="shared" si="25"/>
        <v>0</v>
      </c>
      <c r="AA57" s="81">
        <f t="shared" si="26"/>
        <v>0</v>
      </c>
      <c r="AB57" s="81">
        <f t="shared" si="27"/>
        <v>0</v>
      </c>
      <c r="AC57" s="81" t="str">
        <f t="shared" si="28"/>
        <v/>
      </c>
      <c r="AD57" s="100">
        <f t="shared" si="29"/>
        <v>0</v>
      </c>
      <c r="AE57" s="101">
        <f t="shared" si="30"/>
        <v>0</v>
      </c>
      <c r="AF57" s="102">
        <f t="shared" si="31"/>
        <v>0</v>
      </c>
      <c r="AG57" s="102">
        <f t="shared" si="32"/>
        <v>0</v>
      </c>
      <c r="AH57" s="102">
        <f t="shared" si="33"/>
        <v>0</v>
      </c>
      <c r="AI57" s="6"/>
      <c r="AJ57" s="88" t="s">
        <v>88</v>
      </c>
      <c r="AK57" s="54" t="e">
        <f t="shared" ref="AK57:AQ57" si="35">IF(AK55&lt;&gt;"",DGET($W$54:$X$422,2,AK54:AK55),"")</f>
        <v>#VALUE!</v>
      </c>
      <c r="AL57" s="54" t="str">
        <f t="shared" si="35"/>
        <v/>
      </c>
      <c r="AM57" s="54" t="str">
        <f t="shared" si="35"/>
        <v/>
      </c>
      <c r="AN57" s="54" t="str">
        <f t="shared" si="35"/>
        <v/>
      </c>
      <c r="AO57" s="54" t="str">
        <f t="shared" si="35"/>
        <v/>
      </c>
      <c r="AP57" s="54" t="str">
        <f t="shared" si="35"/>
        <v/>
      </c>
      <c r="AQ57" s="54" t="str">
        <f t="shared" si="35"/>
        <v/>
      </c>
      <c r="AR57" s="54" t="str">
        <f>IF(AR55&lt;&gt;"",DGET($W$54:$X$422,2,AQ54:AQ55),"")</f>
        <v/>
      </c>
      <c r="AS57" s="89"/>
      <c r="AU57" s="103" t="s">
        <v>89</v>
      </c>
      <c r="AV57" s="91" t="e">
        <f>0.95*P8</f>
        <v>#VALUE!</v>
      </c>
      <c r="AW57" s="92" t="s">
        <v>90</v>
      </c>
    </row>
    <row r="58" spans="1:49" ht="15" customHeight="1">
      <c r="B58" s="93" t="str">
        <f t="shared" si="1"/>
        <v/>
      </c>
      <c r="C58" s="94">
        <f t="shared" si="2"/>
        <v>0</v>
      </c>
      <c r="D58" s="94">
        <f t="shared" si="3"/>
        <v>0</v>
      </c>
      <c r="E58" s="81">
        <f t="shared" si="4"/>
        <v>0</v>
      </c>
      <c r="F58" s="94">
        <f t="shared" si="5"/>
        <v>0</v>
      </c>
      <c r="G58" s="94">
        <f t="shared" si="6"/>
        <v>0</v>
      </c>
      <c r="H58" s="95">
        <v>3</v>
      </c>
      <c r="I58" s="95">
        <f t="shared" si="10"/>
        <v>-693598</v>
      </c>
      <c r="J58" s="96">
        <f t="shared" si="11"/>
        <v>693965</v>
      </c>
      <c r="K58" s="97">
        <f t="shared" si="12"/>
        <v>0</v>
      </c>
      <c r="L58" s="97">
        <f t="shared" si="13"/>
        <v>0</v>
      </c>
      <c r="M58" s="97">
        <f t="shared" si="14"/>
        <v>0</v>
      </c>
      <c r="N58" s="98">
        <f t="shared" si="15"/>
        <v>1</v>
      </c>
      <c r="O58" s="97">
        <f t="shared" si="7"/>
        <v>0</v>
      </c>
      <c r="P58" s="97">
        <f t="shared" si="16"/>
        <v>1</v>
      </c>
      <c r="Q58" s="99">
        <f t="shared" si="8"/>
        <v>0</v>
      </c>
      <c r="R58" s="99">
        <f t="shared" si="17"/>
        <v>1</v>
      </c>
      <c r="S58" s="99">
        <f t="shared" si="18"/>
        <v>1</v>
      </c>
      <c r="T58" s="99">
        <f t="shared" si="19"/>
        <v>0</v>
      </c>
      <c r="U58" s="99">
        <f t="shared" si="20"/>
        <v>0</v>
      </c>
      <c r="V58" s="100">
        <f t="shared" si="21"/>
        <v>0</v>
      </c>
      <c r="W58" s="99">
        <f t="shared" si="22"/>
        <v>0</v>
      </c>
      <c r="X58" s="81">
        <f t="shared" si="23"/>
        <v>0</v>
      </c>
      <c r="Y58" s="81">
        <f t="shared" si="24"/>
        <v>0</v>
      </c>
      <c r="Z58" s="81">
        <f t="shared" si="25"/>
        <v>0</v>
      </c>
      <c r="AA58" s="81">
        <f t="shared" si="26"/>
        <v>0</v>
      </c>
      <c r="AB58" s="81">
        <f t="shared" si="27"/>
        <v>0</v>
      </c>
      <c r="AC58" s="81" t="str">
        <f t="shared" si="28"/>
        <v/>
      </c>
      <c r="AD58" s="100">
        <f t="shared" si="29"/>
        <v>0</v>
      </c>
      <c r="AE58" s="101">
        <f t="shared" si="30"/>
        <v>0</v>
      </c>
      <c r="AF58" s="102">
        <f t="shared" si="31"/>
        <v>0</v>
      </c>
      <c r="AG58" s="102">
        <f t="shared" si="32"/>
        <v>0</v>
      </c>
      <c r="AH58" s="102">
        <f t="shared" si="33"/>
        <v>0</v>
      </c>
      <c r="AI58" s="6"/>
      <c r="AJ58" s="88" t="s">
        <v>91</v>
      </c>
      <c r="AK58" s="54" t="e">
        <f t="shared" ref="AK58:AQ58" si="36">IF(AK55&lt;&gt;"",DGET($W$54:$AB$422,5,AK54:AK55),"")</f>
        <v>#VALUE!</v>
      </c>
      <c r="AL58" s="54" t="str">
        <f t="shared" si="36"/>
        <v/>
      </c>
      <c r="AM58" s="54" t="str">
        <f t="shared" si="36"/>
        <v/>
      </c>
      <c r="AN58" s="54" t="str">
        <f t="shared" si="36"/>
        <v/>
      </c>
      <c r="AO58" s="54" t="str">
        <f t="shared" si="36"/>
        <v/>
      </c>
      <c r="AP58" s="54" t="str">
        <f t="shared" si="36"/>
        <v/>
      </c>
      <c r="AQ58" s="54" t="str">
        <f t="shared" si="36"/>
        <v/>
      </c>
      <c r="AR58" s="54" t="str">
        <f>IF(AR55&lt;&gt;"",DGET($W$54:$AB$422,5,AQ54:AQ55),"")</f>
        <v/>
      </c>
      <c r="AS58" s="89" t="e">
        <f>SUM(AK58:AQ58)</f>
        <v>#VALUE!</v>
      </c>
      <c r="AU58" s="103" t="s">
        <v>15</v>
      </c>
      <c r="AV58" s="91" t="e">
        <f>0.42*P8</f>
        <v>#VALUE!</v>
      </c>
      <c r="AW58" s="92" t="s">
        <v>92</v>
      </c>
    </row>
    <row r="59" spans="1:49" ht="15" customHeight="1">
      <c r="B59" s="93" t="str">
        <f t="shared" si="1"/>
        <v/>
      </c>
      <c r="C59" s="94">
        <f t="shared" si="2"/>
        <v>0</v>
      </c>
      <c r="D59" s="94">
        <f t="shared" si="3"/>
        <v>0</v>
      </c>
      <c r="E59" s="81">
        <f t="shared" si="4"/>
        <v>0</v>
      </c>
      <c r="F59" s="94">
        <f t="shared" si="5"/>
        <v>0</v>
      </c>
      <c r="G59" s="94">
        <f t="shared" si="6"/>
        <v>0</v>
      </c>
      <c r="H59" s="95">
        <v>4</v>
      </c>
      <c r="I59" s="95">
        <f t="shared" si="10"/>
        <v>-693599</v>
      </c>
      <c r="J59" s="96">
        <f t="shared" si="11"/>
        <v>693966</v>
      </c>
      <c r="K59" s="97">
        <f t="shared" si="12"/>
        <v>0</v>
      </c>
      <c r="L59" s="97">
        <f t="shared" si="13"/>
        <v>0</v>
      </c>
      <c r="M59" s="97">
        <f t="shared" si="14"/>
        <v>0</v>
      </c>
      <c r="N59" s="98">
        <f t="shared" si="15"/>
        <v>1</v>
      </c>
      <c r="O59" s="97">
        <f t="shared" si="7"/>
        <v>0</v>
      </c>
      <c r="P59" s="97">
        <f t="shared" si="16"/>
        <v>1</v>
      </c>
      <c r="Q59" s="99">
        <f t="shared" si="8"/>
        <v>0</v>
      </c>
      <c r="R59" s="99">
        <f t="shared" si="17"/>
        <v>1</v>
      </c>
      <c r="S59" s="99">
        <f t="shared" si="18"/>
        <v>1</v>
      </c>
      <c r="T59" s="99">
        <f t="shared" si="19"/>
        <v>0</v>
      </c>
      <c r="U59" s="99">
        <f t="shared" si="20"/>
        <v>0</v>
      </c>
      <c r="V59" s="100">
        <f t="shared" si="21"/>
        <v>0</v>
      </c>
      <c r="W59" s="99">
        <f t="shared" si="22"/>
        <v>0</v>
      </c>
      <c r="X59" s="81">
        <f t="shared" si="23"/>
        <v>0</v>
      </c>
      <c r="Y59" s="81">
        <f t="shared" si="24"/>
        <v>0</v>
      </c>
      <c r="Z59" s="81">
        <f t="shared" si="25"/>
        <v>0</v>
      </c>
      <c r="AA59" s="81">
        <f t="shared" si="26"/>
        <v>0</v>
      </c>
      <c r="AB59" s="81">
        <f t="shared" si="27"/>
        <v>0</v>
      </c>
      <c r="AC59" s="81" t="str">
        <f t="shared" si="28"/>
        <v/>
      </c>
      <c r="AD59" s="100">
        <f t="shared" si="29"/>
        <v>0</v>
      </c>
      <c r="AE59" s="101">
        <f t="shared" si="30"/>
        <v>0</v>
      </c>
      <c r="AF59" s="102">
        <f t="shared" si="31"/>
        <v>0</v>
      </c>
      <c r="AG59" s="102">
        <f t="shared" si="32"/>
        <v>0</v>
      </c>
      <c r="AH59" s="102">
        <f t="shared" si="33"/>
        <v>0</v>
      </c>
      <c r="AI59" s="6"/>
      <c r="AJ59" s="88" t="s">
        <v>93</v>
      </c>
      <c r="AK59" s="54" t="e">
        <f t="shared" ref="AK59:AQ59" si="37">IF(AK55&lt;&gt;"",DGET($W$54:$AB$422,3,AK54:AK55),"")</f>
        <v>#VALUE!</v>
      </c>
      <c r="AL59" s="54" t="str">
        <f t="shared" si="37"/>
        <v/>
      </c>
      <c r="AM59" s="54" t="str">
        <f t="shared" si="37"/>
        <v/>
      </c>
      <c r="AN59" s="54" t="str">
        <f t="shared" si="37"/>
        <v/>
      </c>
      <c r="AO59" s="54" t="str">
        <f t="shared" si="37"/>
        <v/>
      </c>
      <c r="AP59" s="54" t="str">
        <f t="shared" si="37"/>
        <v/>
      </c>
      <c r="AQ59" s="54" t="str">
        <f t="shared" si="37"/>
        <v/>
      </c>
      <c r="AR59" s="54" t="str">
        <f>IF(AR55&lt;&gt;"",DGET($W$54:$AB$422,3,AQ54:AQ55),"")</f>
        <v/>
      </c>
      <c r="AS59" s="89"/>
      <c r="AU59" s="103" t="s">
        <v>94</v>
      </c>
      <c r="AV59" s="91" t="e">
        <f>(P7+P8)/2</f>
        <v>#VALUE!</v>
      </c>
      <c r="AW59" s="92" t="s">
        <v>85</v>
      </c>
    </row>
    <row r="60" spans="1:49" ht="15" customHeight="1">
      <c r="B60" s="93" t="str">
        <f t="shared" si="1"/>
        <v/>
      </c>
      <c r="C60" s="94">
        <f t="shared" si="2"/>
        <v>0</v>
      </c>
      <c r="D60" s="94">
        <f t="shared" si="3"/>
        <v>0</v>
      </c>
      <c r="E60" s="81">
        <f t="shared" si="4"/>
        <v>0</v>
      </c>
      <c r="F60" s="94">
        <f t="shared" si="5"/>
        <v>0</v>
      </c>
      <c r="G60" s="94">
        <f t="shared" si="6"/>
        <v>0</v>
      </c>
      <c r="H60" s="95">
        <v>5</v>
      </c>
      <c r="I60" s="95">
        <f t="shared" si="10"/>
        <v>-693600</v>
      </c>
      <c r="J60" s="96">
        <f t="shared" si="11"/>
        <v>693967</v>
      </c>
      <c r="K60" s="97">
        <f t="shared" si="12"/>
        <v>0</v>
      </c>
      <c r="L60" s="97">
        <f t="shared" si="13"/>
        <v>0</v>
      </c>
      <c r="M60" s="97">
        <f t="shared" si="14"/>
        <v>0</v>
      </c>
      <c r="N60" s="98">
        <f t="shared" si="15"/>
        <v>1</v>
      </c>
      <c r="O60" s="97">
        <f t="shared" si="7"/>
        <v>0</v>
      </c>
      <c r="P60" s="97">
        <f t="shared" si="16"/>
        <v>1</v>
      </c>
      <c r="Q60" s="99">
        <f t="shared" si="8"/>
        <v>0</v>
      </c>
      <c r="R60" s="99">
        <f t="shared" si="17"/>
        <v>1</v>
      </c>
      <c r="S60" s="99">
        <f t="shared" si="18"/>
        <v>1</v>
      </c>
      <c r="T60" s="99">
        <f t="shared" si="19"/>
        <v>0</v>
      </c>
      <c r="U60" s="99">
        <f t="shared" si="20"/>
        <v>0</v>
      </c>
      <c r="V60" s="100">
        <f t="shared" si="21"/>
        <v>0</v>
      </c>
      <c r="W60" s="99">
        <f t="shared" si="22"/>
        <v>0</v>
      </c>
      <c r="X60" s="81">
        <f t="shared" si="23"/>
        <v>0</v>
      </c>
      <c r="Y60" s="81">
        <f t="shared" si="24"/>
        <v>0</v>
      </c>
      <c r="Z60" s="81">
        <f t="shared" si="25"/>
        <v>0</v>
      </c>
      <c r="AA60" s="81">
        <f t="shared" si="26"/>
        <v>0</v>
      </c>
      <c r="AB60" s="81">
        <f t="shared" si="27"/>
        <v>0</v>
      </c>
      <c r="AC60" s="81" t="str">
        <f t="shared" si="28"/>
        <v/>
      </c>
      <c r="AD60" s="100">
        <f t="shared" si="29"/>
        <v>0</v>
      </c>
      <c r="AE60" s="101">
        <f t="shared" si="30"/>
        <v>0</v>
      </c>
      <c r="AF60" s="102">
        <f t="shared" si="31"/>
        <v>0</v>
      </c>
      <c r="AG60" s="102">
        <f t="shared" si="32"/>
        <v>0</v>
      </c>
      <c r="AH60" s="102">
        <f t="shared" si="33"/>
        <v>0</v>
      </c>
      <c r="AI60" s="6"/>
      <c r="AJ60" s="88" t="s">
        <v>95</v>
      </c>
      <c r="AK60" s="57" t="e">
        <f t="shared" ref="AK60:AR60" si="38">IF(AK55&lt;&gt;"",AK59/AK56,"")</f>
        <v>#VALUE!</v>
      </c>
      <c r="AL60" s="57" t="str">
        <f t="shared" si="38"/>
        <v/>
      </c>
      <c r="AM60" s="57" t="str">
        <f t="shared" si="38"/>
        <v/>
      </c>
      <c r="AN60" s="57" t="str">
        <f t="shared" si="38"/>
        <v/>
      </c>
      <c r="AO60" s="57" t="str">
        <f t="shared" si="38"/>
        <v/>
      </c>
      <c r="AP60" s="57" t="str">
        <f t="shared" si="38"/>
        <v/>
      </c>
      <c r="AQ60" s="57" t="str">
        <f t="shared" si="38"/>
        <v/>
      </c>
      <c r="AR60" s="57" t="str">
        <f t="shared" si="38"/>
        <v/>
      </c>
      <c r="AS60" s="89"/>
      <c r="AU60" s="103" t="s">
        <v>96</v>
      </c>
      <c r="AV60" s="91" t="e">
        <f>0.46*P8</f>
        <v>#VALUE!</v>
      </c>
      <c r="AW60" s="92" t="s">
        <v>97</v>
      </c>
    </row>
    <row r="61" spans="1:49" ht="15" customHeight="1">
      <c r="B61" s="93" t="str">
        <f t="shared" si="1"/>
        <v/>
      </c>
      <c r="C61" s="94">
        <f t="shared" si="2"/>
        <v>0</v>
      </c>
      <c r="D61" s="94">
        <f t="shared" si="3"/>
        <v>0</v>
      </c>
      <c r="E61" s="81">
        <f t="shared" si="4"/>
        <v>0</v>
      </c>
      <c r="F61" s="94">
        <f t="shared" si="5"/>
        <v>0</v>
      </c>
      <c r="G61" s="94">
        <f t="shared" si="6"/>
        <v>0</v>
      </c>
      <c r="H61" s="95">
        <v>6</v>
      </c>
      <c r="I61" s="95">
        <f t="shared" si="10"/>
        <v>-693601</v>
      </c>
      <c r="J61" s="96">
        <f t="shared" si="11"/>
        <v>693968</v>
      </c>
      <c r="K61" s="97">
        <f t="shared" si="12"/>
        <v>0</v>
      </c>
      <c r="L61" s="97">
        <f t="shared" si="13"/>
        <v>0</v>
      </c>
      <c r="M61" s="97">
        <f t="shared" si="14"/>
        <v>0</v>
      </c>
      <c r="N61" s="98">
        <f t="shared" si="15"/>
        <v>1</v>
      </c>
      <c r="O61" s="97">
        <f t="shared" si="7"/>
        <v>0</v>
      </c>
      <c r="P61" s="97">
        <f t="shared" si="16"/>
        <v>1</v>
      </c>
      <c r="Q61" s="99">
        <f t="shared" si="8"/>
        <v>0</v>
      </c>
      <c r="R61" s="99">
        <f t="shared" si="17"/>
        <v>1</v>
      </c>
      <c r="S61" s="99">
        <f t="shared" si="18"/>
        <v>1</v>
      </c>
      <c r="T61" s="99">
        <f t="shared" si="19"/>
        <v>0</v>
      </c>
      <c r="U61" s="99">
        <f t="shared" si="20"/>
        <v>0</v>
      </c>
      <c r="V61" s="100">
        <f t="shared" si="21"/>
        <v>0</v>
      </c>
      <c r="W61" s="99">
        <f t="shared" si="22"/>
        <v>0</v>
      </c>
      <c r="X61" s="81">
        <f t="shared" si="23"/>
        <v>0</v>
      </c>
      <c r="Y61" s="81">
        <f t="shared" si="24"/>
        <v>0</v>
      </c>
      <c r="Z61" s="81">
        <f t="shared" si="25"/>
        <v>0</v>
      </c>
      <c r="AA61" s="81">
        <f t="shared" si="26"/>
        <v>0</v>
      </c>
      <c r="AB61" s="81">
        <f t="shared" si="27"/>
        <v>0</v>
      </c>
      <c r="AC61" s="81" t="str">
        <f t="shared" si="28"/>
        <v/>
      </c>
      <c r="AD61" s="100">
        <f t="shared" si="29"/>
        <v>0</v>
      </c>
      <c r="AE61" s="101">
        <f t="shared" si="30"/>
        <v>0</v>
      </c>
      <c r="AF61" s="102">
        <f t="shared" si="31"/>
        <v>0</v>
      </c>
      <c r="AG61" s="102">
        <f t="shared" si="32"/>
        <v>0</v>
      </c>
      <c r="AH61" s="102">
        <f t="shared" si="33"/>
        <v>0</v>
      </c>
      <c r="AI61" s="6"/>
      <c r="AJ61" s="88" t="s">
        <v>98</v>
      </c>
      <c r="AK61" s="54" t="e">
        <f t="shared" ref="AK61:AR61" si="39">IF(AK55&lt;&gt;"",AK56*AK58,"")</f>
        <v>#VALUE!</v>
      </c>
      <c r="AL61" s="54" t="str">
        <f t="shared" si="39"/>
        <v/>
      </c>
      <c r="AM61" s="54" t="str">
        <f t="shared" si="39"/>
        <v/>
      </c>
      <c r="AN61" s="54" t="str">
        <f t="shared" si="39"/>
        <v/>
      </c>
      <c r="AO61" s="54" t="str">
        <f t="shared" si="39"/>
        <v/>
      </c>
      <c r="AP61" s="54" t="str">
        <f t="shared" si="39"/>
        <v/>
      </c>
      <c r="AQ61" s="54" t="str">
        <f t="shared" si="39"/>
        <v/>
      </c>
      <c r="AR61" s="54" t="str">
        <f t="shared" si="39"/>
        <v/>
      </c>
      <c r="AS61" s="104" t="e">
        <f>SUM(AK61:AQ61)/AS58</f>
        <v>#VALUE!</v>
      </c>
      <c r="AU61" s="103" t="s">
        <v>99</v>
      </c>
      <c r="AV61" s="91" t="e">
        <f>0.44*P8</f>
        <v>#VALUE!</v>
      </c>
      <c r="AW61" s="92" t="s">
        <v>100</v>
      </c>
    </row>
    <row r="62" spans="1:49" ht="15" customHeight="1">
      <c r="B62" s="93" t="str">
        <f t="shared" si="1"/>
        <v/>
      </c>
      <c r="C62" s="94">
        <f t="shared" si="2"/>
        <v>0</v>
      </c>
      <c r="D62" s="94">
        <f t="shared" si="3"/>
        <v>0</v>
      </c>
      <c r="E62" s="81">
        <f t="shared" si="4"/>
        <v>0</v>
      </c>
      <c r="F62" s="94">
        <f t="shared" si="5"/>
        <v>0</v>
      </c>
      <c r="G62" s="94">
        <f t="shared" si="6"/>
        <v>0</v>
      </c>
      <c r="H62" s="95">
        <v>7</v>
      </c>
      <c r="I62" s="95">
        <f t="shared" si="10"/>
        <v>-693602</v>
      </c>
      <c r="J62" s="96">
        <f t="shared" si="11"/>
        <v>693969</v>
      </c>
      <c r="K62" s="97">
        <f t="shared" si="12"/>
        <v>0</v>
      </c>
      <c r="L62" s="97">
        <f t="shared" si="13"/>
        <v>0</v>
      </c>
      <c r="M62" s="97">
        <f t="shared" si="14"/>
        <v>0</v>
      </c>
      <c r="N62" s="98">
        <f t="shared" si="15"/>
        <v>1</v>
      </c>
      <c r="O62" s="97">
        <f t="shared" si="7"/>
        <v>0</v>
      </c>
      <c r="P62" s="97">
        <f t="shared" si="16"/>
        <v>1</v>
      </c>
      <c r="Q62" s="99">
        <f t="shared" si="8"/>
        <v>0</v>
      </c>
      <c r="R62" s="99">
        <f t="shared" si="17"/>
        <v>1</v>
      </c>
      <c r="S62" s="99">
        <f t="shared" si="18"/>
        <v>1</v>
      </c>
      <c r="T62" s="99">
        <f t="shared" si="19"/>
        <v>0</v>
      </c>
      <c r="U62" s="99">
        <f t="shared" si="20"/>
        <v>0</v>
      </c>
      <c r="V62" s="100">
        <f t="shared" si="21"/>
        <v>0</v>
      </c>
      <c r="W62" s="99">
        <f t="shared" si="22"/>
        <v>0</v>
      </c>
      <c r="X62" s="81">
        <f t="shared" si="23"/>
        <v>0</v>
      </c>
      <c r="Y62" s="81">
        <f t="shared" si="24"/>
        <v>0</v>
      </c>
      <c r="Z62" s="81">
        <f t="shared" si="25"/>
        <v>0</v>
      </c>
      <c r="AA62" s="81">
        <f t="shared" si="26"/>
        <v>0</v>
      </c>
      <c r="AB62" s="81">
        <f t="shared" si="27"/>
        <v>0</v>
      </c>
      <c r="AC62" s="81" t="str">
        <f t="shared" si="28"/>
        <v/>
      </c>
      <c r="AD62" s="100">
        <f t="shared" si="29"/>
        <v>0</v>
      </c>
      <c r="AE62" s="101">
        <f t="shared" si="30"/>
        <v>0</v>
      </c>
      <c r="AF62" s="102">
        <f t="shared" si="31"/>
        <v>0</v>
      </c>
      <c r="AG62" s="102">
        <f t="shared" si="32"/>
        <v>0</v>
      </c>
      <c r="AH62" s="102">
        <f t="shared" si="33"/>
        <v>0</v>
      </c>
      <c r="AI62" s="6"/>
      <c r="AJ62" s="1"/>
      <c r="AU62" s="103" t="s">
        <v>101</v>
      </c>
      <c r="AV62" s="91">
        <f>0.8</f>
        <v>0.8</v>
      </c>
      <c r="AW62" s="92" t="s">
        <v>102</v>
      </c>
    </row>
    <row r="63" spans="1:49" ht="15" customHeight="1">
      <c r="B63" s="93" t="str">
        <f t="shared" si="1"/>
        <v/>
      </c>
      <c r="C63" s="94">
        <f t="shared" si="2"/>
        <v>0</v>
      </c>
      <c r="D63" s="94">
        <f t="shared" si="3"/>
        <v>0</v>
      </c>
      <c r="E63" s="81">
        <f t="shared" si="4"/>
        <v>0</v>
      </c>
      <c r="F63" s="94">
        <f t="shared" si="5"/>
        <v>0</v>
      </c>
      <c r="G63" s="94">
        <f t="shared" si="6"/>
        <v>0</v>
      </c>
      <c r="H63" s="95">
        <v>8</v>
      </c>
      <c r="I63" s="95">
        <f t="shared" si="10"/>
        <v>-693603</v>
      </c>
      <c r="J63" s="96">
        <f t="shared" si="11"/>
        <v>693970</v>
      </c>
      <c r="K63" s="97">
        <f t="shared" si="12"/>
        <v>0</v>
      </c>
      <c r="L63" s="97">
        <f t="shared" si="13"/>
        <v>0</v>
      </c>
      <c r="M63" s="97">
        <f t="shared" si="14"/>
        <v>0</v>
      </c>
      <c r="N63" s="98">
        <f t="shared" si="15"/>
        <v>1</v>
      </c>
      <c r="O63" s="97">
        <f t="shared" si="7"/>
        <v>0</v>
      </c>
      <c r="P63" s="97">
        <f t="shared" si="16"/>
        <v>1</v>
      </c>
      <c r="Q63" s="99">
        <f t="shared" si="8"/>
        <v>0</v>
      </c>
      <c r="R63" s="99">
        <f t="shared" si="17"/>
        <v>1</v>
      </c>
      <c r="S63" s="99">
        <f t="shared" si="18"/>
        <v>1</v>
      </c>
      <c r="T63" s="99">
        <f t="shared" si="19"/>
        <v>0</v>
      </c>
      <c r="U63" s="99">
        <f t="shared" si="20"/>
        <v>0</v>
      </c>
      <c r="V63" s="100">
        <f t="shared" si="21"/>
        <v>0</v>
      </c>
      <c r="W63" s="99">
        <f t="shared" si="22"/>
        <v>0</v>
      </c>
      <c r="X63" s="81">
        <f t="shared" si="23"/>
        <v>0</v>
      </c>
      <c r="Y63" s="81">
        <f t="shared" si="24"/>
        <v>0</v>
      </c>
      <c r="Z63" s="81">
        <f t="shared" si="25"/>
        <v>0</v>
      </c>
      <c r="AA63" s="81">
        <f t="shared" si="26"/>
        <v>0</v>
      </c>
      <c r="AB63" s="81">
        <f t="shared" si="27"/>
        <v>0</v>
      </c>
      <c r="AC63" s="81" t="str">
        <f t="shared" si="28"/>
        <v/>
      </c>
      <c r="AD63" s="100">
        <f t="shared" si="29"/>
        <v>0</v>
      </c>
      <c r="AE63" s="101">
        <f t="shared" si="30"/>
        <v>0</v>
      </c>
      <c r="AF63" s="102">
        <f t="shared" si="31"/>
        <v>0</v>
      </c>
      <c r="AG63" s="102">
        <f t="shared" si="32"/>
        <v>0</v>
      </c>
      <c r="AH63" s="102">
        <f t="shared" si="33"/>
        <v>0</v>
      </c>
      <c r="AI63" s="6"/>
      <c r="AU63" s="103" t="s">
        <v>103</v>
      </c>
      <c r="AV63" s="91" t="e">
        <f>0.95*P8</f>
        <v>#VALUE!</v>
      </c>
      <c r="AW63" s="92" t="s">
        <v>90</v>
      </c>
    </row>
    <row r="64" spans="1:49" ht="15" customHeight="1">
      <c r="B64" s="93" t="str">
        <f t="shared" si="1"/>
        <v/>
      </c>
      <c r="C64" s="94">
        <f t="shared" si="2"/>
        <v>0</v>
      </c>
      <c r="D64" s="94">
        <f t="shared" si="3"/>
        <v>0</v>
      </c>
      <c r="E64" s="81">
        <f t="shared" si="4"/>
        <v>0</v>
      </c>
      <c r="F64" s="94">
        <f t="shared" si="5"/>
        <v>0</v>
      </c>
      <c r="G64" s="94">
        <f t="shared" si="6"/>
        <v>0</v>
      </c>
      <c r="H64" s="95">
        <v>9</v>
      </c>
      <c r="I64" s="95">
        <f t="shared" si="10"/>
        <v>-693604</v>
      </c>
      <c r="J64" s="96">
        <f t="shared" si="11"/>
        <v>693971</v>
      </c>
      <c r="K64" s="97">
        <f t="shared" si="12"/>
        <v>0</v>
      </c>
      <c r="L64" s="97">
        <f t="shared" si="13"/>
        <v>0</v>
      </c>
      <c r="M64" s="97">
        <f t="shared" si="14"/>
        <v>0</v>
      </c>
      <c r="N64" s="98">
        <f t="shared" si="15"/>
        <v>1</v>
      </c>
      <c r="O64" s="97">
        <f t="shared" si="7"/>
        <v>0</v>
      </c>
      <c r="P64" s="97">
        <f t="shared" si="16"/>
        <v>1</v>
      </c>
      <c r="Q64" s="99">
        <f t="shared" si="8"/>
        <v>0</v>
      </c>
      <c r="R64" s="99">
        <f t="shared" si="17"/>
        <v>1</v>
      </c>
      <c r="S64" s="99">
        <f t="shared" si="18"/>
        <v>1</v>
      </c>
      <c r="T64" s="99">
        <f t="shared" si="19"/>
        <v>0</v>
      </c>
      <c r="U64" s="99">
        <f t="shared" si="20"/>
        <v>0</v>
      </c>
      <c r="V64" s="100">
        <f t="shared" si="21"/>
        <v>0</v>
      </c>
      <c r="W64" s="99">
        <f t="shared" si="22"/>
        <v>0</v>
      </c>
      <c r="X64" s="81">
        <f t="shared" si="23"/>
        <v>0</v>
      </c>
      <c r="Y64" s="81">
        <f t="shared" si="24"/>
        <v>0</v>
      </c>
      <c r="Z64" s="81">
        <f t="shared" si="25"/>
        <v>0</v>
      </c>
      <c r="AA64" s="81">
        <f t="shared" si="26"/>
        <v>0</v>
      </c>
      <c r="AB64" s="81">
        <f t="shared" si="27"/>
        <v>0</v>
      </c>
      <c r="AC64" s="81" t="str">
        <f t="shared" si="28"/>
        <v/>
      </c>
      <c r="AD64" s="100">
        <f t="shared" si="29"/>
        <v>0</v>
      </c>
      <c r="AE64" s="101">
        <f t="shared" si="30"/>
        <v>0</v>
      </c>
      <c r="AF64" s="102">
        <f t="shared" si="31"/>
        <v>0</v>
      </c>
      <c r="AG64" s="102">
        <f t="shared" si="32"/>
        <v>0</v>
      </c>
      <c r="AH64" s="102">
        <f t="shared" si="33"/>
        <v>0</v>
      </c>
      <c r="AI64" s="6"/>
      <c r="AU64" s="103" t="s">
        <v>104</v>
      </c>
      <c r="AV64" s="91">
        <v>3.7</v>
      </c>
      <c r="AW64" s="92" t="s">
        <v>105</v>
      </c>
    </row>
    <row r="65" spans="2:35" ht="15" customHeight="1">
      <c r="B65" s="93" t="str">
        <f t="shared" si="1"/>
        <v/>
      </c>
      <c r="C65" s="94">
        <f t="shared" si="2"/>
        <v>0</v>
      </c>
      <c r="D65" s="94">
        <f t="shared" si="3"/>
        <v>0</v>
      </c>
      <c r="E65" s="81">
        <f t="shared" si="4"/>
        <v>0</v>
      </c>
      <c r="F65" s="94">
        <f t="shared" si="5"/>
        <v>0</v>
      </c>
      <c r="G65" s="94">
        <f t="shared" si="6"/>
        <v>0</v>
      </c>
      <c r="H65" s="95">
        <v>10</v>
      </c>
      <c r="I65" s="95">
        <f t="shared" si="10"/>
        <v>-693605</v>
      </c>
      <c r="J65" s="96">
        <f t="shared" si="11"/>
        <v>693972</v>
      </c>
      <c r="K65" s="97">
        <f t="shared" si="12"/>
        <v>0</v>
      </c>
      <c r="L65" s="97">
        <f t="shared" si="13"/>
        <v>0</v>
      </c>
      <c r="M65" s="97">
        <f t="shared" si="14"/>
        <v>0</v>
      </c>
      <c r="N65" s="98">
        <f t="shared" si="15"/>
        <v>1</v>
      </c>
      <c r="O65" s="97">
        <f t="shared" si="7"/>
        <v>0</v>
      </c>
      <c r="P65" s="97">
        <f t="shared" si="16"/>
        <v>1</v>
      </c>
      <c r="Q65" s="99">
        <f t="shared" si="8"/>
        <v>0</v>
      </c>
      <c r="R65" s="99">
        <f t="shared" si="17"/>
        <v>1</v>
      </c>
      <c r="S65" s="99">
        <f t="shared" si="18"/>
        <v>1</v>
      </c>
      <c r="T65" s="99">
        <f t="shared" si="19"/>
        <v>0</v>
      </c>
      <c r="U65" s="99">
        <f t="shared" si="20"/>
        <v>0</v>
      </c>
      <c r="V65" s="100">
        <f t="shared" si="21"/>
        <v>0</v>
      </c>
      <c r="W65" s="99">
        <f t="shared" si="22"/>
        <v>0</v>
      </c>
      <c r="X65" s="81">
        <f t="shared" si="23"/>
        <v>0</v>
      </c>
      <c r="Y65" s="81">
        <f t="shared" si="24"/>
        <v>0</v>
      </c>
      <c r="Z65" s="81">
        <f t="shared" si="25"/>
        <v>0</v>
      </c>
      <c r="AA65" s="81">
        <f t="shared" si="26"/>
        <v>0</v>
      </c>
      <c r="AB65" s="81">
        <f t="shared" si="27"/>
        <v>0</v>
      </c>
      <c r="AC65" s="81" t="str">
        <f t="shared" si="28"/>
        <v/>
      </c>
      <c r="AD65" s="100">
        <f t="shared" si="29"/>
        <v>0</v>
      </c>
      <c r="AE65" s="101">
        <f t="shared" si="30"/>
        <v>0</v>
      </c>
      <c r="AF65" s="102">
        <f t="shared" si="31"/>
        <v>0</v>
      </c>
      <c r="AG65" s="102">
        <f t="shared" si="32"/>
        <v>0</v>
      </c>
      <c r="AH65" s="102">
        <f t="shared" si="33"/>
        <v>0</v>
      </c>
      <c r="AI65" s="6"/>
    </row>
    <row r="66" spans="2:35" ht="15" customHeight="1">
      <c r="B66" s="93" t="str">
        <f t="shared" si="1"/>
        <v/>
      </c>
      <c r="C66" s="94">
        <f t="shared" si="2"/>
        <v>0</v>
      </c>
      <c r="D66" s="94">
        <f t="shared" si="3"/>
        <v>0</v>
      </c>
      <c r="E66" s="81">
        <f t="shared" si="4"/>
        <v>0</v>
      </c>
      <c r="F66" s="94">
        <f t="shared" si="5"/>
        <v>0</v>
      </c>
      <c r="G66" s="94">
        <f t="shared" si="6"/>
        <v>0</v>
      </c>
      <c r="H66" s="95">
        <v>11</v>
      </c>
      <c r="I66" s="95">
        <f t="shared" si="10"/>
        <v>-693606</v>
      </c>
      <c r="J66" s="96">
        <f t="shared" si="11"/>
        <v>693973</v>
      </c>
      <c r="K66" s="97">
        <f t="shared" si="12"/>
        <v>0</v>
      </c>
      <c r="L66" s="97">
        <f t="shared" si="13"/>
        <v>0</v>
      </c>
      <c r="M66" s="97">
        <f t="shared" si="14"/>
        <v>0</v>
      </c>
      <c r="N66" s="98">
        <f t="shared" si="15"/>
        <v>1</v>
      </c>
      <c r="O66" s="97">
        <f t="shared" si="7"/>
        <v>0</v>
      </c>
      <c r="P66" s="97">
        <f t="shared" si="16"/>
        <v>1</v>
      </c>
      <c r="Q66" s="99">
        <f t="shared" si="8"/>
        <v>0</v>
      </c>
      <c r="R66" s="99">
        <f t="shared" si="17"/>
        <v>1</v>
      </c>
      <c r="S66" s="99">
        <f t="shared" si="18"/>
        <v>1</v>
      </c>
      <c r="T66" s="99">
        <f t="shared" si="19"/>
        <v>0</v>
      </c>
      <c r="U66" s="99">
        <f t="shared" si="20"/>
        <v>0</v>
      </c>
      <c r="V66" s="100">
        <f t="shared" si="21"/>
        <v>0</v>
      </c>
      <c r="W66" s="99">
        <f t="shared" si="22"/>
        <v>0</v>
      </c>
      <c r="X66" s="81">
        <f t="shared" si="23"/>
        <v>0</v>
      </c>
      <c r="Y66" s="81">
        <f t="shared" si="24"/>
        <v>0</v>
      </c>
      <c r="Z66" s="81">
        <f t="shared" si="25"/>
        <v>0</v>
      </c>
      <c r="AA66" s="81">
        <f t="shared" si="26"/>
        <v>0</v>
      </c>
      <c r="AB66" s="81">
        <f t="shared" si="27"/>
        <v>0</v>
      </c>
      <c r="AC66" s="81" t="str">
        <f t="shared" si="28"/>
        <v/>
      </c>
      <c r="AD66" s="100">
        <f t="shared" si="29"/>
        <v>0</v>
      </c>
      <c r="AE66" s="101">
        <f t="shared" si="30"/>
        <v>0</v>
      </c>
      <c r="AF66" s="102">
        <f t="shared" si="31"/>
        <v>0</v>
      </c>
      <c r="AG66" s="102">
        <f t="shared" si="32"/>
        <v>0</v>
      </c>
      <c r="AH66" s="102">
        <f t="shared" si="33"/>
        <v>0</v>
      </c>
      <c r="AI66" s="6"/>
    </row>
    <row r="67" spans="2:35" ht="15" customHeight="1">
      <c r="B67" s="93" t="str">
        <f t="shared" si="1"/>
        <v/>
      </c>
      <c r="C67" s="94">
        <f t="shared" si="2"/>
        <v>0</v>
      </c>
      <c r="D67" s="94">
        <f t="shared" si="3"/>
        <v>0</v>
      </c>
      <c r="E67" s="81">
        <f t="shared" si="4"/>
        <v>0</v>
      </c>
      <c r="F67" s="94">
        <f t="shared" si="5"/>
        <v>0</v>
      </c>
      <c r="G67" s="94">
        <f t="shared" si="6"/>
        <v>0</v>
      </c>
      <c r="H67" s="95">
        <v>12</v>
      </c>
      <c r="I67" s="95">
        <f t="shared" si="10"/>
        <v>-693607</v>
      </c>
      <c r="J67" s="96">
        <f t="shared" si="11"/>
        <v>693974</v>
      </c>
      <c r="K67" s="97">
        <f t="shared" si="12"/>
        <v>0</v>
      </c>
      <c r="L67" s="97">
        <f t="shared" si="13"/>
        <v>0</v>
      </c>
      <c r="M67" s="97">
        <f t="shared" si="14"/>
        <v>0</v>
      </c>
      <c r="N67" s="98">
        <f t="shared" si="15"/>
        <v>1</v>
      </c>
      <c r="O67" s="97">
        <f t="shared" si="7"/>
        <v>0</v>
      </c>
      <c r="P67" s="97">
        <f t="shared" si="16"/>
        <v>1</v>
      </c>
      <c r="Q67" s="99">
        <f t="shared" si="8"/>
        <v>0</v>
      </c>
      <c r="R67" s="99">
        <f t="shared" si="17"/>
        <v>1</v>
      </c>
      <c r="S67" s="99">
        <f t="shared" si="18"/>
        <v>1</v>
      </c>
      <c r="T67" s="99">
        <f t="shared" si="19"/>
        <v>0</v>
      </c>
      <c r="U67" s="99">
        <f t="shared" si="20"/>
        <v>0</v>
      </c>
      <c r="V67" s="100">
        <f t="shared" si="21"/>
        <v>0</v>
      </c>
      <c r="W67" s="99">
        <f t="shared" si="22"/>
        <v>0</v>
      </c>
      <c r="X67" s="81">
        <f t="shared" si="23"/>
        <v>0</v>
      </c>
      <c r="Y67" s="81">
        <f t="shared" si="24"/>
        <v>0</v>
      </c>
      <c r="Z67" s="81">
        <f t="shared" si="25"/>
        <v>0</v>
      </c>
      <c r="AA67" s="81">
        <f t="shared" si="26"/>
        <v>0</v>
      </c>
      <c r="AB67" s="81">
        <f t="shared" si="27"/>
        <v>0</v>
      </c>
      <c r="AC67" s="81" t="str">
        <f t="shared" si="28"/>
        <v/>
      </c>
      <c r="AD67" s="100">
        <f t="shared" si="29"/>
        <v>0</v>
      </c>
      <c r="AE67" s="101">
        <f t="shared" si="30"/>
        <v>0</v>
      </c>
      <c r="AF67" s="102">
        <f t="shared" si="31"/>
        <v>0</v>
      </c>
      <c r="AG67" s="102">
        <f t="shared" si="32"/>
        <v>0</v>
      </c>
      <c r="AH67" s="102">
        <f t="shared" si="33"/>
        <v>0</v>
      </c>
      <c r="AI67" s="6"/>
    </row>
    <row r="68" spans="2:35" ht="15" customHeight="1">
      <c r="B68" s="93" t="str">
        <f t="shared" si="1"/>
        <v/>
      </c>
      <c r="C68" s="94">
        <f t="shared" si="2"/>
        <v>0</v>
      </c>
      <c r="D68" s="94">
        <f t="shared" si="3"/>
        <v>0</v>
      </c>
      <c r="E68" s="81">
        <f t="shared" si="4"/>
        <v>0</v>
      </c>
      <c r="F68" s="94">
        <f t="shared" si="5"/>
        <v>0</v>
      </c>
      <c r="G68" s="94">
        <f t="shared" si="6"/>
        <v>0</v>
      </c>
      <c r="H68" s="95">
        <v>13</v>
      </c>
      <c r="I68" s="95">
        <f t="shared" si="10"/>
        <v>-693608</v>
      </c>
      <c r="J68" s="96">
        <f t="shared" si="11"/>
        <v>693975</v>
      </c>
      <c r="K68" s="97">
        <f t="shared" si="12"/>
        <v>0</v>
      </c>
      <c r="L68" s="97">
        <f t="shared" si="13"/>
        <v>0</v>
      </c>
      <c r="M68" s="97">
        <f t="shared" si="14"/>
        <v>0</v>
      </c>
      <c r="N68" s="98">
        <f t="shared" si="15"/>
        <v>1</v>
      </c>
      <c r="O68" s="97">
        <f t="shared" si="7"/>
        <v>0</v>
      </c>
      <c r="P68" s="97">
        <f t="shared" si="16"/>
        <v>1</v>
      </c>
      <c r="Q68" s="99">
        <f t="shared" si="8"/>
        <v>0</v>
      </c>
      <c r="R68" s="99">
        <f t="shared" si="17"/>
        <v>1</v>
      </c>
      <c r="S68" s="99">
        <f t="shared" si="18"/>
        <v>1</v>
      </c>
      <c r="T68" s="99">
        <f t="shared" si="19"/>
        <v>0</v>
      </c>
      <c r="U68" s="99">
        <f t="shared" si="20"/>
        <v>0</v>
      </c>
      <c r="V68" s="100">
        <f t="shared" si="21"/>
        <v>0</v>
      </c>
      <c r="W68" s="99">
        <f t="shared" si="22"/>
        <v>0</v>
      </c>
      <c r="X68" s="81">
        <f t="shared" si="23"/>
        <v>0</v>
      </c>
      <c r="Y68" s="81">
        <f t="shared" si="24"/>
        <v>0</v>
      </c>
      <c r="Z68" s="81">
        <f t="shared" si="25"/>
        <v>0</v>
      </c>
      <c r="AA68" s="81">
        <f t="shared" si="26"/>
        <v>0</v>
      </c>
      <c r="AB68" s="81">
        <f t="shared" si="27"/>
        <v>0</v>
      </c>
      <c r="AC68" s="81" t="str">
        <f t="shared" si="28"/>
        <v/>
      </c>
      <c r="AD68" s="100">
        <f t="shared" si="29"/>
        <v>0</v>
      </c>
      <c r="AE68" s="101">
        <f t="shared" si="30"/>
        <v>0</v>
      </c>
      <c r="AF68" s="102">
        <f t="shared" si="31"/>
        <v>0</v>
      </c>
      <c r="AG68" s="102">
        <f t="shared" si="32"/>
        <v>0</v>
      </c>
      <c r="AH68" s="102">
        <f t="shared" si="33"/>
        <v>0</v>
      </c>
      <c r="AI68" s="6"/>
    </row>
    <row r="69" spans="2:35" ht="15" customHeight="1">
      <c r="B69" s="93" t="str">
        <f t="shared" si="1"/>
        <v/>
      </c>
      <c r="C69" s="94">
        <f t="shared" si="2"/>
        <v>0</v>
      </c>
      <c r="D69" s="94">
        <f t="shared" si="3"/>
        <v>0</v>
      </c>
      <c r="E69" s="81">
        <f t="shared" si="4"/>
        <v>0</v>
      </c>
      <c r="F69" s="94">
        <f t="shared" si="5"/>
        <v>0</v>
      </c>
      <c r="G69" s="94">
        <f t="shared" si="6"/>
        <v>0</v>
      </c>
      <c r="H69" s="95">
        <v>14</v>
      </c>
      <c r="I69" s="95">
        <f t="shared" si="10"/>
        <v>-693609</v>
      </c>
      <c r="J69" s="96">
        <f t="shared" si="11"/>
        <v>693976</v>
      </c>
      <c r="K69" s="97">
        <f t="shared" si="12"/>
        <v>0</v>
      </c>
      <c r="L69" s="97">
        <f t="shared" si="13"/>
        <v>0</v>
      </c>
      <c r="M69" s="97">
        <f t="shared" si="14"/>
        <v>0</v>
      </c>
      <c r="N69" s="98">
        <f t="shared" si="15"/>
        <v>1</v>
      </c>
      <c r="O69" s="97">
        <f t="shared" si="7"/>
        <v>0</v>
      </c>
      <c r="P69" s="97">
        <f t="shared" si="16"/>
        <v>1</v>
      </c>
      <c r="Q69" s="99">
        <f t="shared" si="8"/>
        <v>0</v>
      </c>
      <c r="R69" s="99">
        <f t="shared" si="17"/>
        <v>1</v>
      </c>
      <c r="S69" s="99">
        <f t="shared" si="18"/>
        <v>1</v>
      </c>
      <c r="T69" s="99">
        <f t="shared" si="19"/>
        <v>0</v>
      </c>
      <c r="U69" s="99">
        <f t="shared" si="20"/>
        <v>0</v>
      </c>
      <c r="V69" s="100">
        <f t="shared" si="21"/>
        <v>0</v>
      </c>
      <c r="W69" s="99">
        <f t="shared" si="22"/>
        <v>0</v>
      </c>
      <c r="X69" s="81">
        <f t="shared" si="23"/>
        <v>0</v>
      </c>
      <c r="Y69" s="81">
        <f t="shared" si="24"/>
        <v>0</v>
      </c>
      <c r="Z69" s="81">
        <f t="shared" si="25"/>
        <v>0</v>
      </c>
      <c r="AA69" s="81">
        <f t="shared" si="26"/>
        <v>0</v>
      </c>
      <c r="AB69" s="81">
        <f t="shared" si="27"/>
        <v>0</v>
      </c>
      <c r="AC69" s="81" t="str">
        <f t="shared" si="28"/>
        <v/>
      </c>
      <c r="AD69" s="100">
        <f t="shared" si="29"/>
        <v>0</v>
      </c>
      <c r="AE69" s="101">
        <f t="shared" si="30"/>
        <v>0</v>
      </c>
      <c r="AF69" s="102">
        <f t="shared" si="31"/>
        <v>0</v>
      </c>
      <c r="AG69" s="102">
        <f t="shared" si="32"/>
        <v>0</v>
      </c>
      <c r="AH69" s="102">
        <f t="shared" si="33"/>
        <v>0</v>
      </c>
      <c r="AI69" s="6"/>
    </row>
    <row r="70" spans="2:35" ht="15" customHeight="1">
      <c r="B70" s="93" t="str">
        <f t="shared" si="1"/>
        <v/>
      </c>
      <c r="C70" s="94">
        <f t="shared" si="2"/>
        <v>0</v>
      </c>
      <c r="D70" s="94">
        <f t="shared" si="3"/>
        <v>0</v>
      </c>
      <c r="E70" s="81">
        <f t="shared" si="4"/>
        <v>0</v>
      </c>
      <c r="F70" s="94">
        <f t="shared" si="5"/>
        <v>0</v>
      </c>
      <c r="G70" s="94">
        <f t="shared" si="6"/>
        <v>0</v>
      </c>
      <c r="H70" s="95">
        <v>15</v>
      </c>
      <c r="I70" s="95">
        <f t="shared" si="10"/>
        <v>-693610</v>
      </c>
      <c r="J70" s="96">
        <f t="shared" si="11"/>
        <v>693977</v>
      </c>
      <c r="K70" s="97">
        <f t="shared" si="12"/>
        <v>0</v>
      </c>
      <c r="L70" s="97">
        <f t="shared" si="13"/>
        <v>0</v>
      </c>
      <c r="M70" s="97">
        <f t="shared" si="14"/>
        <v>0</v>
      </c>
      <c r="N70" s="98">
        <f t="shared" si="15"/>
        <v>1</v>
      </c>
      <c r="O70" s="97">
        <f t="shared" si="7"/>
        <v>0</v>
      </c>
      <c r="P70" s="97">
        <f t="shared" si="16"/>
        <v>1</v>
      </c>
      <c r="Q70" s="99">
        <f t="shared" si="8"/>
        <v>0</v>
      </c>
      <c r="R70" s="99">
        <f t="shared" si="17"/>
        <v>1</v>
      </c>
      <c r="S70" s="99">
        <f t="shared" si="18"/>
        <v>1</v>
      </c>
      <c r="T70" s="99">
        <f t="shared" si="19"/>
        <v>0</v>
      </c>
      <c r="U70" s="99">
        <f t="shared" si="20"/>
        <v>0</v>
      </c>
      <c r="V70" s="100">
        <f t="shared" si="21"/>
        <v>0</v>
      </c>
      <c r="W70" s="99">
        <f t="shared" si="22"/>
        <v>0</v>
      </c>
      <c r="X70" s="81">
        <f t="shared" si="23"/>
        <v>0</v>
      </c>
      <c r="Y70" s="81">
        <f t="shared" si="24"/>
        <v>0</v>
      </c>
      <c r="Z70" s="81">
        <f t="shared" si="25"/>
        <v>0</v>
      </c>
      <c r="AA70" s="81">
        <f t="shared" si="26"/>
        <v>0</v>
      </c>
      <c r="AB70" s="81">
        <f t="shared" si="27"/>
        <v>0</v>
      </c>
      <c r="AC70" s="81" t="str">
        <f t="shared" si="28"/>
        <v/>
      </c>
      <c r="AD70" s="100">
        <f t="shared" si="29"/>
        <v>0</v>
      </c>
      <c r="AE70" s="101">
        <f t="shared" si="30"/>
        <v>0</v>
      </c>
      <c r="AF70" s="102">
        <f t="shared" si="31"/>
        <v>0</v>
      </c>
      <c r="AG70" s="102">
        <f t="shared" si="32"/>
        <v>0</v>
      </c>
      <c r="AH70" s="102">
        <f t="shared" si="33"/>
        <v>0</v>
      </c>
      <c r="AI70" s="6"/>
    </row>
    <row r="71" spans="2:35" ht="15" customHeight="1">
      <c r="B71" s="93" t="str">
        <f t="shared" si="1"/>
        <v/>
      </c>
      <c r="C71" s="94">
        <f t="shared" si="2"/>
        <v>0</v>
      </c>
      <c r="D71" s="94">
        <f t="shared" si="3"/>
        <v>0</v>
      </c>
      <c r="E71" s="81">
        <f t="shared" si="4"/>
        <v>0</v>
      </c>
      <c r="F71" s="94">
        <f t="shared" si="5"/>
        <v>0</v>
      </c>
      <c r="G71" s="94">
        <f t="shared" si="6"/>
        <v>0</v>
      </c>
      <c r="H71" s="95">
        <v>16</v>
      </c>
      <c r="I71" s="95">
        <f t="shared" si="10"/>
        <v>-693611</v>
      </c>
      <c r="J71" s="96">
        <f t="shared" si="11"/>
        <v>693978</v>
      </c>
      <c r="K71" s="97">
        <f t="shared" si="12"/>
        <v>0</v>
      </c>
      <c r="L71" s="97">
        <f t="shared" si="13"/>
        <v>0</v>
      </c>
      <c r="M71" s="97">
        <f t="shared" si="14"/>
        <v>0</v>
      </c>
      <c r="N71" s="98">
        <f t="shared" si="15"/>
        <v>1</v>
      </c>
      <c r="O71" s="97">
        <f t="shared" si="7"/>
        <v>0</v>
      </c>
      <c r="P71" s="97">
        <f t="shared" si="16"/>
        <v>1</v>
      </c>
      <c r="Q71" s="99">
        <f t="shared" si="8"/>
        <v>0</v>
      </c>
      <c r="R71" s="99">
        <f t="shared" si="17"/>
        <v>1</v>
      </c>
      <c r="S71" s="99">
        <f t="shared" si="18"/>
        <v>1</v>
      </c>
      <c r="T71" s="99">
        <f t="shared" si="19"/>
        <v>0</v>
      </c>
      <c r="U71" s="99">
        <f t="shared" si="20"/>
        <v>0</v>
      </c>
      <c r="V71" s="100">
        <f t="shared" si="21"/>
        <v>0</v>
      </c>
      <c r="W71" s="99">
        <f t="shared" si="22"/>
        <v>0</v>
      </c>
      <c r="X71" s="81">
        <f t="shared" si="23"/>
        <v>0</v>
      </c>
      <c r="Y71" s="81">
        <f t="shared" si="24"/>
        <v>0</v>
      </c>
      <c r="Z71" s="81">
        <f t="shared" si="25"/>
        <v>0</v>
      </c>
      <c r="AA71" s="81">
        <f t="shared" si="26"/>
        <v>0</v>
      </c>
      <c r="AB71" s="81">
        <f t="shared" si="27"/>
        <v>0</v>
      </c>
      <c r="AC71" s="81" t="str">
        <f t="shared" si="28"/>
        <v/>
      </c>
      <c r="AD71" s="100">
        <f t="shared" si="29"/>
        <v>0</v>
      </c>
      <c r="AE71" s="101">
        <f t="shared" si="30"/>
        <v>0</v>
      </c>
      <c r="AF71" s="102">
        <f t="shared" si="31"/>
        <v>0</v>
      </c>
      <c r="AG71" s="102">
        <f t="shared" si="32"/>
        <v>0</v>
      </c>
      <c r="AH71" s="102">
        <f t="shared" si="33"/>
        <v>0</v>
      </c>
      <c r="AI71" s="6"/>
    </row>
    <row r="72" spans="2:35" ht="15" customHeight="1">
      <c r="B72" s="93" t="str">
        <f t="shared" si="1"/>
        <v/>
      </c>
      <c r="C72" s="94">
        <f t="shared" si="2"/>
        <v>0</v>
      </c>
      <c r="D72" s="94">
        <f t="shared" si="3"/>
        <v>0</v>
      </c>
      <c r="E72" s="81">
        <f t="shared" si="4"/>
        <v>0</v>
      </c>
      <c r="F72" s="94">
        <f t="shared" si="5"/>
        <v>0</v>
      </c>
      <c r="G72" s="94">
        <f t="shared" si="6"/>
        <v>0</v>
      </c>
      <c r="H72" s="95">
        <v>17</v>
      </c>
      <c r="I72" s="95">
        <f t="shared" si="10"/>
        <v>-693612</v>
      </c>
      <c r="J72" s="96">
        <f t="shared" si="11"/>
        <v>693979</v>
      </c>
      <c r="K72" s="97">
        <f t="shared" si="12"/>
        <v>0</v>
      </c>
      <c r="L72" s="97">
        <f t="shared" si="13"/>
        <v>0</v>
      </c>
      <c r="M72" s="97">
        <f t="shared" si="14"/>
        <v>0</v>
      </c>
      <c r="N72" s="98">
        <f t="shared" si="15"/>
        <v>1</v>
      </c>
      <c r="O72" s="97">
        <f t="shared" si="7"/>
        <v>0</v>
      </c>
      <c r="P72" s="97">
        <f t="shared" si="16"/>
        <v>1</v>
      </c>
      <c r="Q72" s="99">
        <f t="shared" si="8"/>
        <v>0</v>
      </c>
      <c r="R72" s="99">
        <f t="shared" si="17"/>
        <v>1</v>
      </c>
      <c r="S72" s="99">
        <f t="shared" si="18"/>
        <v>1</v>
      </c>
      <c r="T72" s="99">
        <f t="shared" si="19"/>
        <v>0</v>
      </c>
      <c r="U72" s="99">
        <f t="shared" si="20"/>
        <v>0</v>
      </c>
      <c r="V72" s="100">
        <f t="shared" si="21"/>
        <v>0</v>
      </c>
      <c r="W72" s="99">
        <f t="shared" si="22"/>
        <v>0</v>
      </c>
      <c r="X72" s="81">
        <f t="shared" si="23"/>
        <v>0</v>
      </c>
      <c r="Y72" s="81">
        <f t="shared" si="24"/>
        <v>0</v>
      </c>
      <c r="Z72" s="81">
        <f t="shared" si="25"/>
        <v>0</v>
      </c>
      <c r="AA72" s="81">
        <f t="shared" si="26"/>
        <v>0</v>
      </c>
      <c r="AB72" s="81">
        <f t="shared" si="27"/>
        <v>0</v>
      </c>
      <c r="AC72" s="81" t="str">
        <f t="shared" si="28"/>
        <v/>
      </c>
      <c r="AD72" s="100">
        <f t="shared" si="29"/>
        <v>0</v>
      </c>
      <c r="AE72" s="101">
        <f t="shared" si="30"/>
        <v>0</v>
      </c>
      <c r="AF72" s="102">
        <f t="shared" si="31"/>
        <v>0</v>
      </c>
      <c r="AG72" s="102">
        <f t="shared" si="32"/>
        <v>0</v>
      </c>
      <c r="AH72" s="102">
        <f t="shared" si="33"/>
        <v>0</v>
      </c>
      <c r="AI72" s="6"/>
    </row>
    <row r="73" spans="2:35" ht="15" customHeight="1">
      <c r="B73" s="93" t="str">
        <f t="shared" si="1"/>
        <v/>
      </c>
      <c r="C73" s="94">
        <f t="shared" si="2"/>
        <v>0</v>
      </c>
      <c r="D73" s="94">
        <f t="shared" si="3"/>
        <v>0</v>
      </c>
      <c r="E73" s="81">
        <f t="shared" si="4"/>
        <v>0</v>
      </c>
      <c r="F73" s="94">
        <f t="shared" si="5"/>
        <v>0</v>
      </c>
      <c r="G73" s="94">
        <f t="shared" si="6"/>
        <v>0</v>
      </c>
      <c r="H73" s="95">
        <v>18</v>
      </c>
      <c r="I73" s="95">
        <f t="shared" si="10"/>
        <v>-693613</v>
      </c>
      <c r="J73" s="96">
        <f t="shared" si="11"/>
        <v>693980</v>
      </c>
      <c r="K73" s="97">
        <f t="shared" si="12"/>
        <v>0</v>
      </c>
      <c r="L73" s="97">
        <f t="shared" si="13"/>
        <v>0</v>
      </c>
      <c r="M73" s="97">
        <f t="shared" si="14"/>
        <v>0</v>
      </c>
      <c r="N73" s="98">
        <f t="shared" si="15"/>
        <v>1</v>
      </c>
      <c r="O73" s="97">
        <f t="shared" si="7"/>
        <v>0</v>
      </c>
      <c r="P73" s="97">
        <f t="shared" si="16"/>
        <v>1</v>
      </c>
      <c r="Q73" s="99">
        <f t="shared" si="8"/>
        <v>0</v>
      </c>
      <c r="R73" s="99">
        <f t="shared" si="17"/>
        <v>1</v>
      </c>
      <c r="S73" s="99">
        <f t="shared" si="18"/>
        <v>1</v>
      </c>
      <c r="T73" s="99">
        <f t="shared" si="19"/>
        <v>0</v>
      </c>
      <c r="U73" s="99">
        <f t="shared" si="20"/>
        <v>0</v>
      </c>
      <c r="V73" s="100">
        <f t="shared" si="21"/>
        <v>0</v>
      </c>
      <c r="W73" s="99">
        <f t="shared" si="22"/>
        <v>0</v>
      </c>
      <c r="X73" s="81">
        <f t="shared" si="23"/>
        <v>0</v>
      </c>
      <c r="Y73" s="81">
        <f t="shared" si="24"/>
        <v>0</v>
      </c>
      <c r="Z73" s="81">
        <f t="shared" si="25"/>
        <v>0</v>
      </c>
      <c r="AA73" s="81">
        <f t="shared" si="26"/>
        <v>0</v>
      </c>
      <c r="AB73" s="81">
        <f t="shared" si="27"/>
        <v>0</v>
      </c>
      <c r="AC73" s="81" t="str">
        <f t="shared" si="28"/>
        <v/>
      </c>
      <c r="AD73" s="100">
        <f t="shared" si="29"/>
        <v>0</v>
      </c>
      <c r="AE73" s="101">
        <f t="shared" si="30"/>
        <v>0</v>
      </c>
      <c r="AF73" s="102">
        <f t="shared" si="31"/>
        <v>0</v>
      </c>
      <c r="AG73" s="102">
        <f t="shared" si="32"/>
        <v>0</v>
      </c>
      <c r="AH73" s="102">
        <f t="shared" si="33"/>
        <v>0</v>
      </c>
      <c r="AI73" s="6"/>
    </row>
    <row r="74" spans="2:35" ht="15" customHeight="1">
      <c r="B74" s="93" t="str">
        <f t="shared" si="1"/>
        <v/>
      </c>
      <c r="C74" s="94">
        <f t="shared" si="2"/>
        <v>0</v>
      </c>
      <c r="D74" s="94">
        <f t="shared" si="3"/>
        <v>0</v>
      </c>
      <c r="E74" s="81">
        <f t="shared" si="4"/>
        <v>0</v>
      </c>
      <c r="F74" s="94">
        <f t="shared" si="5"/>
        <v>0</v>
      </c>
      <c r="G74" s="94">
        <f t="shared" si="6"/>
        <v>0</v>
      </c>
      <c r="H74" s="95">
        <v>19</v>
      </c>
      <c r="I74" s="95">
        <f t="shared" si="10"/>
        <v>-693614</v>
      </c>
      <c r="J74" s="96">
        <f t="shared" si="11"/>
        <v>693981</v>
      </c>
      <c r="K74" s="97">
        <f t="shared" si="12"/>
        <v>0</v>
      </c>
      <c r="L74" s="97">
        <f t="shared" si="13"/>
        <v>0</v>
      </c>
      <c r="M74" s="97">
        <f t="shared" si="14"/>
        <v>0</v>
      </c>
      <c r="N74" s="98">
        <f t="shared" si="15"/>
        <v>1</v>
      </c>
      <c r="O74" s="97">
        <f t="shared" si="7"/>
        <v>0</v>
      </c>
      <c r="P74" s="97">
        <f t="shared" si="16"/>
        <v>1</v>
      </c>
      <c r="Q74" s="99">
        <f t="shared" si="8"/>
        <v>0</v>
      </c>
      <c r="R74" s="99">
        <f t="shared" si="17"/>
        <v>1</v>
      </c>
      <c r="S74" s="99">
        <f t="shared" si="18"/>
        <v>1</v>
      </c>
      <c r="T74" s="99">
        <f t="shared" si="19"/>
        <v>0</v>
      </c>
      <c r="U74" s="99">
        <f t="shared" si="20"/>
        <v>0</v>
      </c>
      <c r="V74" s="100">
        <f t="shared" si="21"/>
        <v>0</v>
      </c>
      <c r="W74" s="99">
        <f t="shared" si="22"/>
        <v>0</v>
      </c>
      <c r="X74" s="81">
        <f t="shared" si="23"/>
        <v>0</v>
      </c>
      <c r="Y74" s="81">
        <f t="shared" si="24"/>
        <v>0</v>
      </c>
      <c r="Z74" s="81">
        <f t="shared" si="25"/>
        <v>0</v>
      </c>
      <c r="AA74" s="81">
        <f t="shared" si="26"/>
        <v>0</v>
      </c>
      <c r="AB74" s="81">
        <f t="shared" si="27"/>
        <v>0</v>
      </c>
      <c r="AC74" s="81" t="str">
        <f t="shared" si="28"/>
        <v/>
      </c>
      <c r="AD74" s="100">
        <f t="shared" si="29"/>
        <v>0</v>
      </c>
      <c r="AE74" s="101">
        <f t="shared" si="30"/>
        <v>0</v>
      </c>
      <c r="AF74" s="102">
        <f t="shared" si="31"/>
        <v>0</v>
      </c>
      <c r="AG74" s="102">
        <f t="shared" si="32"/>
        <v>0</v>
      </c>
      <c r="AH74" s="102">
        <f t="shared" si="33"/>
        <v>0</v>
      </c>
      <c r="AI74" s="6"/>
    </row>
    <row r="75" spans="2:35" ht="15" customHeight="1">
      <c r="B75" s="93" t="str">
        <f t="shared" si="1"/>
        <v/>
      </c>
      <c r="C75" s="94">
        <f t="shared" si="2"/>
        <v>0</v>
      </c>
      <c r="D75" s="94">
        <f t="shared" si="3"/>
        <v>0</v>
      </c>
      <c r="E75" s="81">
        <f t="shared" si="4"/>
        <v>0</v>
      </c>
      <c r="F75" s="94">
        <f t="shared" si="5"/>
        <v>0</v>
      </c>
      <c r="G75" s="94">
        <f t="shared" si="6"/>
        <v>0</v>
      </c>
      <c r="H75" s="95">
        <v>20</v>
      </c>
      <c r="I75" s="95">
        <f t="shared" si="10"/>
        <v>-693615</v>
      </c>
      <c r="J75" s="96">
        <f t="shared" si="11"/>
        <v>693982</v>
      </c>
      <c r="K75" s="97">
        <f t="shared" si="12"/>
        <v>0</v>
      </c>
      <c r="L75" s="97">
        <f t="shared" si="13"/>
        <v>0</v>
      </c>
      <c r="M75" s="97">
        <f t="shared" si="14"/>
        <v>0</v>
      </c>
      <c r="N75" s="98">
        <f t="shared" si="15"/>
        <v>1</v>
      </c>
      <c r="O75" s="97">
        <f t="shared" si="7"/>
        <v>0</v>
      </c>
      <c r="P75" s="97">
        <f t="shared" si="16"/>
        <v>1</v>
      </c>
      <c r="Q75" s="99">
        <f t="shared" si="8"/>
        <v>0</v>
      </c>
      <c r="R75" s="99">
        <f t="shared" si="17"/>
        <v>1</v>
      </c>
      <c r="S75" s="99">
        <f t="shared" si="18"/>
        <v>1</v>
      </c>
      <c r="T75" s="99">
        <f t="shared" si="19"/>
        <v>0</v>
      </c>
      <c r="U75" s="99">
        <f t="shared" si="20"/>
        <v>0</v>
      </c>
      <c r="V75" s="100">
        <f t="shared" si="21"/>
        <v>0</v>
      </c>
      <c r="W75" s="99">
        <f t="shared" si="22"/>
        <v>0</v>
      </c>
      <c r="X75" s="81">
        <f t="shared" si="23"/>
        <v>0</v>
      </c>
      <c r="Y75" s="81">
        <f t="shared" si="24"/>
        <v>0</v>
      </c>
      <c r="Z75" s="81">
        <f t="shared" si="25"/>
        <v>0</v>
      </c>
      <c r="AA75" s="81">
        <f t="shared" si="26"/>
        <v>0</v>
      </c>
      <c r="AB75" s="81">
        <f t="shared" si="27"/>
        <v>0</v>
      </c>
      <c r="AC75" s="81" t="str">
        <f t="shared" si="28"/>
        <v/>
      </c>
      <c r="AD75" s="100">
        <f t="shared" si="29"/>
        <v>0</v>
      </c>
      <c r="AE75" s="101">
        <f t="shared" si="30"/>
        <v>0</v>
      </c>
      <c r="AF75" s="102">
        <f t="shared" si="31"/>
        <v>0</v>
      </c>
      <c r="AG75" s="102">
        <f t="shared" si="32"/>
        <v>0</v>
      </c>
      <c r="AH75" s="102">
        <f t="shared" si="33"/>
        <v>0</v>
      </c>
      <c r="AI75" s="6"/>
    </row>
    <row r="76" spans="2:35" ht="15" customHeight="1">
      <c r="B76" s="93" t="str">
        <f t="shared" si="1"/>
        <v/>
      </c>
      <c r="C76" s="94">
        <f t="shared" si="2"/>
        <v>0</v>
      </c>
      <c r="D76" s="94">
        <f t="shared" si="3"/>
        <v>0</v>
      </c>
      <c r="E76" s="81">
        <f t="shared" si="4"/>
        <v>0</v>
      </c>
      <c r="F76" s="94">
        <f t="shared" si="5"/>
        <v>0</v>
      </c>
      <c r="G76" s="94">
        <f t="shared" si="6"/>
        <v>0</v>
      </c>
      <c r="H76" s="95">
        <v>21</v>
      </c>
      <c r="I76" s="95">
        <f t="shared" si="10"/>
        <v>-693616</v>
      </c>
      <c r="J76" s="96">
        <f t="shared" si="11"/>
        <v>693983</v>
      </c>
      <c r="K76" s="97">
        <f t="shared" si="12"/>
        <v>0</v>
      </c>
      <c r="L76" s="97">
        <f t="shared" si="13"/>
        <v>0</v>
      </c>
      <c r="M76" s="97">
        <f t="shared" si="14"/>
        <v>0</v>
      </c>
      <c r="N76" s="98">
        <f t="shared" si="15"/>
        <v>1</v>
      </c>
      <c r="O76" s="97">
        <f t="shared" si="7"/>
        <v>0</v>
      </c>
      <c r="P76" s="97">
        <f t="shared" si="16"/>
        <v>1</v>
      </c>
      <c r="Q76" s="99">
        <f t="shared" si="8"/>
        <v>0</v>
      </c>
      <c r="R76" s="99">
        <f t="shared" si="17"/>
        <v>1</v>
      </c>
      <c r="S76" s="99">
        <f t="shared" si="18"/>
        <v>1</v>
      </c>
      <c r="T76" s="99">
        <f t="shared" si="19"/>
        <v>0</v>
      </c>
      <c r="U76" s="99">
        <f t="shared" si="20"/>
        <v>0</v>
      </c>
      <c r="V76" s="100">
        <f t="shared" si="21"/>
        <v>0</v>
      </c>
      <c r="W76" s="99">
        <f t="shared" si="22"/>
        <v>0</v>
      </c>
      <c r="X76" s="81">
        <f t="shared" si="23"/>
        <v>0</v>
      </c>
      <c r="Y76" s="81">
        <f t="shared" si="24"/>
        <v>0</v>
      </c>
      <c r="Z76" s="81">
        <f t="shared" si="25"/>
        <v>0</v>
      </c>
      <c r="AA76" s="81">
        <f t="shared" si="26"/>
        <v>0</v>
      </c>
      <c r="AB76" s="81">
        <f t="shared" si="27"/>
        <v>0</v>
      </c>
      <c r="AC76" s="81" t="str">
        <f t="shared" si="28"/>
        <v/>
      </c>
      <c r="AD76" s="100">
        <f t="shared" si="29"/>
        <v>0</v>
      </c>
      <c r="AE76" s="101">
        <f t="shared" si="30"/>
        <v>0</v>
      </c>
      <c r="AF76" s="102">
        <f t="shared" si="31"/>
        <v>0</v>
      </c>
      <c r="AG76" s="102">
        <f t="shared" si="32"/>
        <v>0</v>
      </c>
      <c r="AH76" s="102">
        <f t="shared" si="33"/>
        <v>0</v>
      </c>
      <c r="AI76" s="6"/>
    </row>
    <row r="77" spans="2:35" ht="15" customHeight="1">
      <c r="B77" s="93" t="str">
        <f t="shared" si="1"/>
        <v/>
      </c>
      <c r="C77" s="94">
        <f t="shared" si="2"/>
        <v>0</v>
      </c>
      <c r="D77" s="94">
        <f t="shared" si="3"/>
        <v>0</v>
      </c>
      <c r="E77" s="81">
        <f t="shared" si="4"/>
        <v>0</v>
      </c>
      <c r="F77" s="94">
        <f t="shared" si="5"/>
        <v>0</v>
      </c>
      <c r="G77" s="94">
        <f t="shared" si="6"/>
        <v>0</v>
      </c>
      <c r="H77" s="95">
        <v>22</v>
      </c>
      <c r="I77" s="95">
        <f t="shared" si="10"/>
        <v>-693617</v>
      </c>
      <c r="J77" s="96">
        <f t="shared" si="11"/>
        <v>693984</v>
      </c>
      <c r="K77" s="97">
        <f t="shared" si="12"/>
        <v>0</v>
      </c>
      <c r="L77" s="97">
        <f t="shared" si="13"/>
        <v>0</v>
      </c>
      <c r="M77" s="97">
        <f t="shared" si="14"/>
        <v>0</v>
      </c>
      <c r="N77" s="98">
        <f t="shared" si="15"/>
        <v>1</v>
      </c>
      <c r="O77" s="97">
        <f t="shared" si="7"/>
        <v>0</v>
      </c>
      <c r="P77" s="97">
        <f t="shared" si="16"/>
        <v>1</v>
      </c>
      <c r="Q77" s="99">
        <f t="shared" si="8"/>
        <v>0</v>
      </c>
      <c r="R77" s="99">
        <f t="shared" si="17"/>
        <v>1</v>
      </c>
      <c r="S77" s="99">
        <f t="shared" si="18"/>
        <v>1</v>
      </c>
      <c r="T77" s="99">
        <f t="shared" si="19"/>
        <v>0</v>
      </c>
      <c r="U77" s="99">
        <f t="shared" si="20"/>
        <v>0</v>
      </c>
      <c r="V77" s="100">
        <f t="shared" si="21"/>
        <v>0</v>
      </c>
      <c r="W77" s="99">
        <f t="shared" si="22"/>
        <v>0</v>
      </c>
      <c r="X77" s="81">
        <f t="shared" si="23"/>
        <v>0</v>
      </c>
      <c r="Y77" s="81">
        <f t="shared" si="24"/>
        <v>0</v>
      </c>
      <c r="Z77" s="81">
        <f t="shared" si="25"/>
        <v>0</v>
      </c>
      <c r="AA77" s="81">
        <f t="shared" si="26"/>
        <v>0</v>
      </c>
      <c r="AB77" s="81">
        <f t="shared" si="27"/>
        <v>0</v>
      </c>
      <c r="AC77" s="81" t="str">
        <f t="shared" si="28"/>
        <v/>
      </c>
      <c r="AD77" s="100">
        <f t="shared" si="29"/>
        <v>0</v>
      </c>
      <c r="AE77" s="101">
        <f t="shared" si="30"/>
        <v>0</v>
      </c>
      <c r="AF77" s="102">
        <f t="shared" si="31"/>
        <v>0</v>
      </c>
      <c r="AG77" s="102">
        <f t="shared" si="32"/>
        <v>0</v>
      </c>
      <c r="AH77" s="102">
        <f t="shared" si="33"/>
        <v>0</v>
      </c>
      <c r="AI77" s="6"/>
    </row>
    <row r="78" spans="2:35" ht="15" customHeight="1">
      <c r="B78" s="93" t="str">
        <f t="shared" si="1"/>
        <v/>
      </c>
      <c r="C78" s="94">
        <f t="shared" si="2"/>
        <v>0</v>
      </c>
      <c r="D78" s="94">
        <f t="shared" si="3"/>
        <v>0</v>
      </c>
      <c r="E78" s="81">
        <f t="shared" si="4"/>
        <v>0</v>
      </c>
      <c r="F78" s="94">
        <f t="shared" si="5"/>
        <v>0</v>
      </c>
      <c r="G78" s="94">
        <f t="shared" si="6"/>
        <v>0</v>
      </c>
      <c r="H78" s="95">
        <v>23</v>
      </c>
      <c r="I78" s="95">
        <f t="shared" si="10"/>
        <v>-693618</v>
      </c>
      <c r="J78" s="96">
        <f t="shared" si="11"/>
        <v>693985</v>
      </c>
      <c r="K78" s="97">
        <f t="shared" si="12"/>
        <v>0</v>
      </c>
      <c r="L78" s="97">
        <f t="shared" si="13"/>
        <v>0</v>
      </c>
      <c r="M78" s="97">
        <f t="shared" si="14"/>
        <v>0</v>
      </c>
      <c r="N78" s="98">
        <f t="shared" si="15"/>
        <v>1</v>
      </c>
      <c r="O78" s="97">
        <f t="shared" si="7"/>
        <v>0</v>
      </c>
      <c r="P78" s="97">
        <f t="shared" si="16"/>
        <v>1</v>
      </c>
      <c r="Q78" s="99">
        <f t="shared" si="8"/>
        <v>0</v>
      </c>
      <c r="R78" s="99">
        <f t="shared" si="17"/>
        <v>1</v>
      </c>
      <c r="S78" s="99">
        <f t="shared" si="18"/>
        <v>1</v>
      </c>
      <c r="T78" s="99">
        <f t="shared" si="19"/>
        <v>0</v>
      </c>
      <c r="U78" s="99">
        <f t="shared" si="20"/>
        <v>0</v>
      </c>
      <c r="V78" s="100">
        <f t="shared" si="21"/>
        <v>0</v>
      </c>
      <c r="W78" s="99">
        <f t="shared" si="22"/>
        <v>0</v>
      </c>
      <c r="X78" s="81">
        <f t="shared" si="23"/>
        <v>0</v>
      </c>
      <c r="Y78" s="81">
        <f t="shared" si="24"/>
        <v>0</v>
      </c>
      <c r="Z78" s="81">
        <f t="shared" si="25"/>
        <v>0</v>
      </c>
      <c r="AA78" s="81">
        <f t="shared" si="26"/>
        <v>0</v>
      </c>
      <c r="AB78" s="81">
        <f t="shared" si="27"/>
        <v>0</v>
      </c>
      <c r="AC78" s="81" t="str">
        <f t="shared" si="28"/>
        <v/>
      </c>
      <c r="AD78" s="100">
        <f t="shared" si="29"/>
        <v>0</v>
      </c>
      <c r="AE78" s="101">
        <f t="shared" si="30"/>
        <v>0</v>
      </c>
      <c r="AF78" s="102">
        <f t="shared" si="31"/>
        <v>0</v>
      </c>
      <c r="AG78" s="102">
        <f t="shared" si="32"/>
        <v>0</v>
      </c>
      <c r="AH78" s="102">
        <f t="shared" si="33"/>
        <v>0</v>
      </c>
      <c r="AI78" s="6"/>
    </row>
    <row r="79" spans="2:35" ht="15" customHeight="1">
      <c r="B79" s="93" t="str">
        <f t="shared" si="1"/>
        <v/>
      </c>
      <c r="C79" s="94">
        <f t="shared" si="2"/>
        <v>0</v>
      </c>
      <c r="D79" s="94">
        <f t="shared" si="3"/>
        <v>0</v>
      </c>
      <c r="E79" s="81">
        <f t="shared" si="4"/>
        <v>0</v>
      </c>
      <c r="F79" s="94">
        <f t="shared" si="5"/>
        <v>0</v>
      </c>
      <c r="G79" s="94">
        <f t="shared" si="6"/>
        <v>0</v>
      </c>
      <c r="H79" s="95">
        <v>24</v>
      </c>
      <c r="I79" s="95">
        <f t="shared" si="10"/>
        <v>-693619</v>
      </c>
      <c r="J79" s="96">
        <f t="shared" si="11"/>
        <v>693986</v>
      </c>
      <c r="K79" s="97">
        <f t="shared" si="12"/>
        <v>0</v>
      </c>
      <c r="L79" s="97">
        <f t="shared" si="13"/>
        <v>0</v>
      </c>
      <c r="M79" s="97">
        <f t="shared" si="14"/>
        <v>0</v>
      </c>
      <c r="N79" s="98">
        <f t="shared" si="15"/>
        <v>1</v>
      </c>
      <c r="O79" s="97">
        <f t="shared" si="7"/>
        <v>0</v>
      </c>
      <c r="P79" s="97">
        <f t="shared" si="16"/>
        <v>1</v>
      </c>
      <c r="Q79" s="99">
        <f t="shared" si="8"/>
        <v>0</v>
      </c>
      <c r="R79" s="99">
        <f t="shared" si="17"/>
        <v>1</v>
      </c>
      <c r="S79" s="99">
        <f t="shared" si="18"/>
        <v>1</v>
      </c>
      <c r="T79" s="99">
        <f t="shared" si="19"/>
        <v>0</v>
      </c>
      <c r="U79" s="99">
        <f t="shared" si="20"/>
        <v>0</v>
      </c>
      <c r="V79" s="100">
        <f t="shared" si="21"/>
        <v>0</v>
      </c>
      <c r="W79" s="99">
        <f t="shared" si="22"/>
        <v>0</v>
      </c>
      <c r="X79" s="81">
        <f t="shared" si="23"/>
        <v>0</v>
      </c>
      <c r="Y79" s="81">
        <f t="shared" si="24"/>
        <v>0</v>
      </c>
      <c r="Z79" s="81">
        <f t="shared" si="25"/>
        <v>0</v>
      </c>
      <c r="AA79" s="81">
        <f t="shared" si="26"/>
        <v>0</v>
      </c>
      <c r="AB79" s="81">
        <f t="shared" si="27"/>
        <v>0</v>
      </c>
      <c r="AC79" s="81" t="str">
        <f t="shared" si="28"/>
        <v/>
      </c>
      <c r="AD79" s="100">
        <f t="shared" si="29"/>
        <v>0</v>
      </c>
      <c r="AE79" s="101">
        <f t="shared" si="30"/>
        <v>0</v>
      </c>
      <c r="AF79" s="102">
        <f t="shared" si="31"/>
        <v>0</v>
      </c>
      <c r="AG79" s="102">
        <f t="shared" si="32"/>
        <v>0</v>
      </c>
      <c r="AH79" s="102">
        <f t="shared" si="33"/>
        <v>0</v>
      </c>
      <c r="AI79" s="6"/>
    </row>
    <row r="80" spans="2:35" ht="15" customHeight="1">
      <c r="B80" s="93" t="str">
        <f t="shared" si="1"/>
        <v/>
      </c>
      <c r="C80" s="94">
        <f t="shared" si="2"/>
        <v>0</v>
      </c>
      <c r="D80" s="94">
        <f t="shared" si="3"/>
        <v>0</v>
      </c>
      <c r="E80" s="81">
        <f t="shared" si="4"/>
        <v>0</v>
      </c>
      <c r="F80" s="94">
        <f t="shared" si="5"/>
        <v>0</v>
      </c>
      <c r="G80" s="94">
        <f t="shared" si="6"/>
        <v>0</v>
      </c>
      <c r="H80" s="95">
        <v>25</v>
      </c>
      <c r="I80" s="95">
        <f t="shared" si="10"/>
        <v>-693620</v>
      </c>
      <c r="J80" s="96">
        <f t="shared" si="11"/>
        <v>693987</v>
      </c>
      <c r="K80" s="97">
        <f t="shared" si="12"/>
        <v>0</v>
      </c>
      <c r="L80" s="97">
        <f t="shared" si="13"/>
        <v>0</v>
      </c>
      <c r="M80" s="97">
        <f t="shared" si="14"/>
        <v>0</v>
      </c>
      <c r="N80" s="98">
        <f t="shared" si="15"/>
        <v>1</v>
      </c>
      <c r="O80" s="97">
        <f t="shared" si="7"/>
        <v>0</v>
      </c>
      <c r="P80" s="97">
        <f t="shared" si="16"/>
        <v>1</v>
      </c>
      <c r="Q80" s="99">
        <f t="shared" si="8"/>
        <v>0</v>
      </c>
      <c r="R80" s="99">
        <f t="shared" si="17"/>
        <v>1</v>
      </c>
      <c r="S80" s="99">
        <f t="shared" si="18"/>
        <v>1</v>
      </c>
      <c r="T80" s="99">
        <f t="shared" si="19"/>
        <v>0</v>
      </c>
      <c r="U80" s="99">
        <f t="shared" si="20"/>
        <v>0</v>
      </c>
      <c r="V80" s="100">
        <f t="shared" si="21"/>
        <v>0</v>
      </c>
      <c r="W80" s="99">
        <f t="shared" si="22"/>
        <v>0</v>
      </c>
      <c r="X80" s="81">
        <f t="shared" si="23"/>
        <v>0</v>
      </c>
      <c r="Y80" s="81">
        <f t="shared" si="24"/>
        <v>0</v>
      </c>
      <c r="Z80" s="81">
        <f t="shared" si="25"/>
        <v>0</v>
      </c>
      <c r="AA80" s="81">
        <f t="shared" si="26"/>
        <v>0</v>
      </c>
      <c r="AB80" s="81">
        <f t="shared" si="27"/>
        <v>0</v>
      </c>
      <c r="AC80" s="81" t="str">
        <f t="shared" si="28"/>
        <v/>
      </c>
      <c r="AD80" s="100">
        <f t="shared" si="29"/>
        <v>0</v>
      </c>
      <c r="AE80" s="101">
        <f t="shared" si="30"/>
        <v>0</v>
      </c>
      <c r="AF80" s="102">
        <f t="shared" si="31"/>
        <v>0</v>
      </c>
      <c r="AG80" s="102">
        <f t="shared" si="32"/>
        <v>0</v>
      </c>
      <c r="AH80" s="102">
        <f t="shared" si="33"/>
        <v>0</v>
      </c>
      <c r="AI80" s="6"/>
    </row>
    <row r="81" spans="2:35" ht="15" customHeight="1">
      <c r="B81" s="93" t="str">
        <f t="shared" si="1"/>
        <v/>
      </c>
      <c r="C81" s="94">
        <f t="shared" si="2"/>
        <v>0</v>
      </c>
      <c r="D81" s="94">
        <f t="shared" si="3"/>
        <v>0</v>
      </c>
      <c r="E81" s="81">
        <f t="shared" si="4"/>
        <v>0</v>
      </c>
      <c r="F81" s="94">
        <f t="shared" si="5"/>
        <v>0</v>
      </c>
      <c r="G81" s="94">
        <f t="shared" si="6"/>
        <v>0</v>
      </c>
      <c r="H81" s="95">
        <v>26</v>
      </c>
      <c r="I81" s="95">
        <f t="shared" si="10"/>
        <v>-693621</v>
      </c>
      <c r="J81" s="96">
        <f t="shared" si="11"/>
        <v>693988</v>
      </c>
      <c r="K81" s="97">
        <f t="shared" si="12"/>
        <v>0</v>
      </c>
      <c r="L81" s="97">
        <f t="shared" si="13"/>
        <v>0</v>
      </c>
      <c r="M81" s="97">
        <f t="shared" si="14"/>
        <v>0</v>
      </c>
      <c r="N81" s="98">
        <f t="shared" si="15"/>
        <v>1</v>
      </c>
      <c r="O81" s="97">
        <f t="shared" si="7"/>
        <v>0</v>
      </c>
      <c r="P81" s="97">
        <f t="shared" si="16"/>
        <v>1</v>
      </c>
      <c r="Q81" s="99">
        <f t="shared" si="8"/>
        <v>0</v>
      </c>
      <c r="R81" s="99">
        <f t="shared" si="17"/>
        <v>1</v>
      </c>
      <c r="S81" s="99">
        <f t="shared" si="18"/>
        <v>1</v>
      </c>
      <c r="T81" s="99">
        <f t="shared" si="19"/>
        <v>0</v>
      </c>
      <c r="U81" s="99">
        <f t="shared" si="20"/>
        <v>0</v>
      </c>
      <c r="V81" s="100">
        <f t="shared" si="21"/>
        <v>0</v>
      </c>
      <c r="W81" s="99">
        <f t="shared" si="22"/>
        <v>0</v>
      </c>
      <c r="X81" s="81">
        <f t="shared" si="23"/>
        <v>0</v>
      </c>
      <c r="Y81" s="81">
        <f t="shared" si="24"/>
        <v>0</v>
      </c>
      <c r="Z81" s="81">
        <f t="shared" si="25"/>
        <v>0</v>
      </c>
      <c r="AA81" s="81">
        <f t="shared" si="26"/>
        <v>0</v>
      </c>
      <c r="AB81" s="81">
        <f t="shared" si="27"/>
        <v>0</v>
      </c>
      <c r="AC81" s="81" t="str">
        <f t="shared" si="28"/>
        <v/>
      </c>
      <c r="AD81" s="100">
        <f t="shared" si="29"/>
        <v>0</v>
      </c>
      <c r="AE81" s="101">
        <f t="shared" si="30"/>
        <v>0</v>
      </c>
      <c r="AF81" s="102">
        <f t="shared" si="31"/>
        <v>0</v>
      </c>
      <c r="AG81" s="102">
        <f t="shared" si="32"/>
        <v>0</v>
      </c>
      <c r="AH81" s="102">
        <f t="shared" si="33"/>
        <v>0</v>
      </c>
      <c r="AI81" s="6"/>
    </row>
    <row r="82" spans="2:35" ht="15" customHeight="1">
      <c r="B82" s="93" t="str">
        <f t="shared" si="1"/>
        <v/>
      </c>
      <c r="C82" s="94">
        <f t="shared" si="2"/>
        <v>0</v>
      </c>
      <c r="D82" s="94">
        <f t="shared" si="3"/>
        <v>0</v>
      </c>
      <c r="E82" s="81">
        <f t="shared" si="4"/>
        <v>0</v>
      </c>
      <c r="F82" s="94">
        <f t="shared" si="5"/>
        <v>0</v>
      </c>
      <c r="G82" s="94">
        <f t="shared" si="6"/>
        <v>0</v>
      </c>
      <c r="H82" s="95">
        <v>27</v>
      </c>
      <c r="I82" s="95">
        <f t="shared" si="10"/>
        <v>-693622</v>
      </c>
      <c r="J82" s="96">
        <f t="shared" si="11"/>
        <v>693989</v>
      </c>
      <c r="K82" s="97">
        <f t="shared" si="12"/>
        <v>0</v>
      </c>
      <c r="L82" s="97">
        <f t="shared" si="13"/>
        <v>0</v>
      </c>
      <c r="M82" s="97">
        <f t="shared" si="14"/>
        <v>0</v>
      </c>
      <c r="N82" s="98">
        <f t="shared" si="15"/>
        <v>1</v>
      </c>
      <c r="O82" s="97">
        <f t="shared" si="7"/>
        <v>0</v>
      </c>
      <c r="P82" s="97">
        <f t="shared" si="16"/>
        <v>1</v>
      </c>
      <c r="Q82" s="99">
        <f t="shared" si="8"/>
        <v>0</v>
      </c>
      <c r="R82" s="99">
        <f t="shared" si="17"/>
        <v>1</v>
      </c>
      <c r="S82" s="99">
        <f t="shared" si="18"/>
        <v>1</v>
      </c>
      <c r="T82" s="99">
        <f t="shared" si="19"/>
        <v>0</v>
      </c>
      <c r="U82" s="99">
        <f t="shared" si="20"/>
        <v>0</v>
      </c>
      <c r="V82" s="100">
        <f t="shared" si="21"/>
        <v>0</v>
      </c>
      <c r="W82" s="99">
        <f t="shared" si="22"/>
        <v>0</v>
      </c>
      <c r="X82" s="81">
        <f t="shared" si="23"/>
        <v>0</v>
      </c>
      <c r="Y82" s="81">
        <f t="shared" si="24"/>
        <v>0</v>
      </c>
      <c r="Z82" s="81">
        <f t="shared" si="25"/>
        <v>0</v>
      </c>
      <c r="AA82" s="81">
        <f t="shared" si="26"/>
        <v>0</v>
      </c>
      <c r="AB82" s="81">
        <f t="shared" si="27"/>
        <v>0</v>
      </c>
      <c r="AC82" s="81" t="str">
        <f t="shared" si="28"/>
        <v/>
      </c>
      <c r="AD82" s="100">
        <f t="shared" si="29"/>
        <v>0</v>
      </c>
      <c r="AE82" s="101">
        <f t="shared" si="30"/>
        <v>0</v>
      </c>
      <c r="AF82" s="102">
        <f t="shared" si="31"/>
        <v>0</v>
      </c>
      <c r="AG82" s="102">
        <f t="shared" si="32"/>
        <v>0</v>
      </c>
      <c r="AH82" s="102">
        <f t="shared" si="33"/>
        <v>0</v>
      </c>
      <c r="AI82" s="6"/>
    </row>
    <row r="83" spans="2:35" ht="15" customHeight="1">
      <c r="B83" s="93" t="str">
        <f t="shared" si="1"/>
        <v/>
      </c>
      <c r="C83" s="94">
        <f t="shared" si="2"/>
        <v>0</v>
      </c>
      <c r="D83" s="94">
        <f t="shared" si="3"/>
        <v>0</v>
      </c>
      <c r="E83" s="81">
        <f t="shared" si="4"/>
        <v>0</v>
      </c>
      <c r="F83" s="94">
        <f t="shared" si="5"/>
        <v>0</v>
      </c>
      <c r="G83" s="94">
        <f t="shared" si="6"/>
        <v>0</v>
      </c>
      <c r="H83" s="95">
        <v>28</v>
      </c>
      <c r="I83" s="95">
        <f t="shared" si="10"/>
        <v>-693623</v>
      </c>
      <c r="J83" s="96">
        <f t="shared" si="11"/>
        <v>693990</v>
      </c>
      <c r="K83" s="97">
        <f t="shared" si="12"/>
        <v>0</v>
      </c>
      <c r="L83" s="97">
        <f t="shared" si="13"/>
        <v>0</v>
      </c>
      <c r="M83" s="97">
        <f t="shared" si="14"/>
        <v>0</v>
      </c>
      <c r="N83" s="98">
        <f t="shared" si="15"/>
        <v>1</v>
      </c>
      <c r="O83" s="97">
        <f t="shared" si="7"/>
        <v>0</v>
      </c>
      <c r="P83" s="97">
        <f t="shared" si="16"/>
        <v>1</v>
      </c>
      <c r="Q83" s="99">
        <f t="shared" si="8"/>
        <v>0</v>
      </c>
      <c r="R83" s="99">
        <f t="shared" si="17"/>
        <v>1</v>
      </c>
      <c r="S83" s="99">
        <f t="shared" si="18"/>
        <v>1</v>
      </c>
      <c r="T83" s="99">
        <f t="shared" si="19"/>
        <v>0</v>
      </c>
      <c r="U83" s="99">
        <f t="shared" si="20"/>
        <v>0</v>
      </c>
      <c r="V83" s="100">
        <f t="shared" si="21"/>
        <v>0</v>
      </c>
      <c r="W83" s="99">
        <f t="shared" si="22"/>
        <v>0</v>
      </c>
      <c r="X83" s="81">
        <f t="shared" si="23"/>
        <v>0</v>
      </c>
      <c r="Y83" s="81">
        <f t="shared" si="24"/>
        <v>0</v>
      </c>
      <c r="Z83" s="81">
        <f t="shared" si="25"/>
        <v>0</v>
      </c>
      <c r="AA83" s="81">
        <f t="shared" si="26"/>
        <v>0</v>
      </c>
      <c r="AB83" s="81">
        <f t="shared" si="27"/>
        <v>0</v>
      </c>
      <c r="AC83" s="81" t="str">
        <f t="shared" si="28"/>
        <v/>
      </c>
      <c r="AD83" s="100">
        <f t="shared" si="29"/>
        <v>0</v>
      </c>
      <c r="AE83" s="101">
        <f t="shared" si="30"/>
        <v>0</v>
      </c>
      <c r="AF83" s="102">
        <f t="shared" si="31"/>
        <v>0</v>
      </c>
      <c r="AG83" s="102">
        <f t="shared" si="32"/>
        <v>0</v>
      </c>
      <c r="AH83" s="102">
        <f t="shared" si="33"/>
        <v>0</v>
      </c>
      <c r="AI83" s="6"/>
    </row>
    <row r="84" spans="2:35" ht="15" customHeight="1">
      <c r="B84" s="93" t="str">
        <f t="shared" si="1"/>
        <v/>
      </c>
      <c r="C84" s="94">
        <f t="shared" si="2"/>
        <v>0</v>
      </c>
      <c r="D84" s="94">
        <f t="shared" si="3"/>
        <v>0</v>
      </c>
      <c r="E84" s="81">
        <f t="shared" si="4"/>
        <v>0</v>
      </c>
      <c r="F84" s="94">
        <f t="shared" si="5"/>
        <v>0</v>
      </c>
      <c r="G84" s="94">
        <f t="shared" si="6"/>
        <v>0</v>
      </c>
      <c r="H84" s="95">
        <v>29</v>
      </c>
      <c r="I84" s="95">
        <f t="shared" si="10"/>
        <v>-693624</v>
      </c>
      <c r="J84" s="96">
        <f t="shared" si="11"/>
        <v>693991</v>
      </c>
      <c r="K84" s="97">
        <f t="shared" si="12"/>
        <v>0</v>
      </c>
      <c r="L84" s="97">
        <f t="shared" si="13"/>
        <v>0</v>
      </c>
      <c r="M84" s="97">
        <f t="shared" si="14"/>
        <v>0</v>
      </c>
      <c r="N84" s="98">
        <f t="shared" si="15"/>
        <v>1</v>
      </c>
      <c r="O84" s="97">
        <f t="shared" si="7"/>
        <v>0</v>
      </c>
      <c r="P84" s="97">
        <f t="shared" si="16"/>
        <v>1</v>
      </c>
      <c r="Q84" s="99">
        <f t="shared" si="8"/>
        <v>0</v>
      </c>
      <c r="R84" s="99">
        <f t="shared" si="17"/>
        <v>1</v>
      </c>
      <c r="S84" s="99">
        <f t="shared" si="18"/>
        <v>1</v>
      </c>
      <c r="T84" s="99">
        <f t="shared" si="19"/>
        <v>0</v>
      </c>
      <c r="U84" s="99">
        <f t="shared" si="20"/>
        <v>0</v>
      </c>
      <c r="V84" s="100">
        <f t="shared" si="21"/>
        <v>0</v>
      </c>
      <c r="W84" s="99">
        <f t="shared" si="22"/>
        <v>0</v>
      </c>
      <c r="X84" s="81">
        <f t="shared" si="23"/>
        <v>0</v>
      </c>
      <c r="Y84" s="81">
        <f t="shared" si="24"/>
        <v>0</v>
      </c>
      <c r="Z84" s="81">
        <f t="shared" si="25"/>
        <v>0</v>
      </c>
      <c r="AA84" s="81">
        <f t="shared" si="26"/>
        <v>0</v>
      </c>
      <c r="AB84" s="81">
        <f t="shared" si="27"/>
        <v>0</v>
      </c>
      <c r="AC84" s="81" t="str">
        <f t="shared" si="28"/>
        <v/>
      </c>
      <c r="AD84" s="100">
        <f t="shared" si="29"/>
        <v>0</v>
      </c>
      <c r="AE84" s="101">
        <f t="shared" si="30"/>
        <v>0</v>
      </c>
      <c r="AF84" s="102">
        <f t="shared" si="31"/>
        <v>0</v>
      </c>
      <c r="AG84" s="102">
        <f t="shared" si="32"/>
        <v>0</v>
      </c>
      <c r="AH84" s="102">
        <f t="shared" si="33"/>
        <v>0</v>
      </c>
      <c r="AI84" s="6"/>
    </row>
    <row r="85" spans="2:35" ht="15" customHeight="1">
      <c r="B85" s="105"/>
      <c r="C85" s="53"/>
      <c r="D85" s="53"/>
      <c r="E85" s="53"/>
      <c r="F85" s="53"/>
      <c r="G85" s="53"/>
      <c r="H85" s="95">
        <v>30</v>
      </c>
      <c r="I85" s="95">
        <f t="shared" si="10"/>
        <v>-693625</v>
      </c>
      <c r="J85" s="96">
        <f t="shared" si="11"/>
        <v>693992</v>
      </c>
      <c r="K85" s="97">
        <f t="shared" si="12"/>
        <v>0</v>
      </c>
      <c r="L85" s="97">
        <f t="shared" si="13"/>
        <v>0</v>
      </c>
      <c r="M85" s="97">
        <f t="shared" si="14"/>
        <v>0</v>
      </c>
      <c r="N85" s="98">
        <f t="shared" si="15"/>
        <v>1</v>
      </c>
      <c r="O85" s="97">
        <f t="shared" si="7"/>
        <v>0</v>
      </c>
      <c r="P85" s="97">
        <f t="shared" si="16"/>
        <v>1</v>
      </c>
      <c r="Q85" s="99">
        <f t="shared" si="8"/>
        <v>0</v>
      </c>
      <c r="R85" s="99">
        <f t="shared" si="17"/>
        <v>1</v>
      </c>
      <c r="S85" s="99">
        <f t="shared" si="18"/>
        <v>1</v>
      </c>
      <c r="T85" s="99">
        <f t="shared" si="19"/>
        <v>0</v>
      </c>
      <c r="U85" s="99">
        <f t="shared" si="20"/>
        <v>0</v>
      </c>
      <c r="V85" s="100">
        <f t="shared" si="21"/>
        <v>0</v>
      </c>
      <c r="W85" s="99">
        <f t="shared" si="22"/>
        <v>0</v>
      </c>
      <c r="X85" s="81">
        <f t="shared" si="23"/>
        <v>0</v>
      </c>
      <c r="Y85" s="81">
        <f t="shared" si="24"/>
        <v>0</v>
      </c>
      <c r="Z85" s="81">
        <f t="shared" si="25"/>
        <v>0</v>
      </c>
      <c r="AA85" s="81">
        <f t="shared" si="26"/>
        <v>0</v>
      </c>
      <c r="AB85" s="81">
        <f t="shared" si="27"/>
        <v>0</v>
      </c>
      <c r="AC85" s="81" t="str">
        <f t="shared" si="28"/>
        <v/>
      </c>
      <c r="AD85" s="100">
        <f t="shared" si="29"/>
        <v>0</v>
      </c>
      <c r="AE85" s="101">
        <f t="shared" si="30"/>
        <v>0</v>
      </c>
      <c r="AF85" s="102">
        <f t="shared" si="31"/>
        <v>0</v>
      </c>
      <c r="AG85" s="102">
        <f t="shared" si="32"/>
        <v>0</v>
      </c>
      <c r="AH85" s="102">
        <f t="shared" si="33"/>
        <v>0</v>
      </c>
      <c r="AI85" s="6"/>
    </row>
    <row r="86" spans="2:35" ht="15" customHeight="1">
      <c r="B86" s="105"/>
      <c r="C86" s="53"/>
      <c r="D86" s="53"/>
      <c r="E86" s="53"/>
      <c r="F86" s="53"/>
      <c r="G86" s="53"/>
      <c r="H86" s="95">
        <v>31</v>
      </c>
      <c r="I86" s="95">
        <f t="shared" si="10"/>
        <v>-693626</v>
      </c>
      <c r="J86" s="96">
        <f t="shared" si="11"/>
        <v>693993</v>
      </c>
      <c r="K86" s="97">
        <f t="shared" si="12"/>
        <v>0</v>
      </c>
      <c r="L86" s="97">
        <f t="shared" si="13"/>
        <v>0</v>
      </c>
      <c r="M86" s="97">
        <f t="shared" si="14"/>
        <v>0</v>
      </c>
      <c r="N86" s="98">
        <f t="shared" si="15"/>
        <v>1</v>
      </c>
      <c r="O86" s="97">
        <f t="shared" si="7"/>
        <v>0</v>
      </c>
      <c r="P86" s="97">
        <f t="shared" si="16"/>
        <v>1</v>
      </c>
      <c r="Q86" s="99">
        <f t="shared" si="8"/>
        <v>0</v>
      </c>
      <c r="R86" s="99">
        <f t="shared" si="17"/>
        <v>1</v>
      </c>
      <c r="S86" s="99">
        <f t="shared" si="18"/>
        <v>1</v>
      </c>
      <c r="T86" s="99">
        <f t="shared" si="19"/>
        <v>0</v>
      </c>
      <c r="U86" s="99">
        <f t="shared" si="20"/>
        <v>0</v>
      </c>
      <c r="V86" s="100">
        <f t="shared" si="21"/>
        <v>0</v>
      </c>
      <c r="W86" s="99">
        <f t="shared" si="22"/>
        <v>0</v>
      </c>
      <c r="X86" s="81">
        <f t="shared" si="23"/>
        <v>0</v>
      </c>
      <c r="Y86" s="81">
        <f t="shared" si="24"/>
        <v>0</v>
      </c>
      <c r="Z86" s="81">
        <f t="shared" si="25"/>
        <v>0</v>
      </c>
      <c r="AA86" s="81">
        <f t="shared" si="26"/>
        <v>0</v>
      </c>
      <c r="AB86" s="81">
        <f t="shared" si="27"/>
        <v>0</v>
      </c>
      <c r="AC86" s="81" t="str">
        <f t="shared" si="28"/>
        <v/>
      </c>
      <c r="AD86" s="100">
        <f t="shared" si="29"/>
        <v>0</v>
      </c>
      <c r="AE86" s="101">
        <f t="shared" si="30"/>
        <v>0</v>
      </c>
      <c r="AF86" s="102">
        <f t="shared" si="31"/>
        <v>0</v>
      </c>
      <c r="AG86" s="102">
        <f t="shared" si="32"/>
        <v>0</v>
      </c>
      <c r="AH86" s="102">
        <f t="shared" si="33"/>
        <v>0</v>
      </c>
      <c r="AI86" s="6"/>
    </row>
    <row r="87" spans="2:35" ht="15" customHeight="1">
      <c r="B87" s="105"/>
      <c r="C87" s="53"/>
      <c r="D87" s="53"/>
      <c r="E87" s="53"/>
      <c r="F87" s="53"/>
      <c r="G87" s="53"/>
      <c r="H87" s="95">
        <v>32</v>
      </c>
      <c r="I87" s="95">
        <f t="shared" si="10"/>
        <v>-693627</v>
      </c>
      <c r="J87" s="96">
        <f t="shared" si="11"/>
        <v>693994</v>
      </c>
      <c r="K87" s="97">
        <f t="shared" si="12"/>
        <v>0</v>
      </c>
      <c r="L87" s="97">
        <f t="shared" si="13"/>
        <v>0</v>
      </c>
      <c r="M87" s="97">
        <f t="shared" si="14"/>
        <v>0</v>
      </c>
      <c r="N87" s="98">
        <f t="shared" si="15"/>
        <v>1</v>
      </c>
      <c r="O87" s="97">
        <f t="shared" si="7"/>
        <v>0</v>
      </c>
      <c r="P87" s="97">
        <f t="shared" si="16"/>
        <v>1</v>
      </c>
      <c r="Q87" s="99">
        <f t="shared" si="8"/>
        <v>0</v>
      </c>
      <c r="R87" s="99">
        <f t="shared" si="17"/>
        <v>1</v>
      </c>
      <c r="S87" s="99">
        <f t="shared" si="18"/>
        <v>1</v>
      </c>
      <c r="T87" s="99">
        <f t="shared" si="19"/>
        <v>0</v>
      </c>
      <c r="U87" s="99">
        <f t="shared" si="20"/>
        <v>0</v>
      </c>
      <c r="V87" s="100">
        <f t="shared" si="21"/>
        <v>0</v>
      </c>
      <c r="W87" s="99">
        <f t="shared" si="22"/>
        <v>0</v>
      </c>
      <c r="X87" s="81">
        <f t="shared" si="23"/>
        <v>0</v>
      </c>
      <c r="Y87" s="81">
        <f t="shared" si="24"/>
        <v>0</v>
      </c>
      <c r="Z87" s="81">
        <f t="shared" si="25"/>
        <v>0</v>
      </c>
      <c r="AA87" s="81">
        <f t="shared" si="26"/>
        <v>0</v>
      </c>
      <c r="AB87" s="81">
        <f t="shared" si="27"/>
        <v>0</v>
      </c>
      <c r="AC87" s="81" t="str">
        <f t="shared" si="28"/>
        <v/>
      </c>
      <c r="AD87" s="100">
        <f t="shared" si="29"/>
        <v>0</v>
      </c>
      <c r="AE87" s="101">
        <f t="shared" si="30"/>
        <v>0</v>
      </c>
      <c r="AF87" s="102">
        <f t="shared" si="31"/>
        <v>0</v>
      </c>
      <c r="AG87" s="102">
        <f t="shared" si="32"/>
        <v>0</v>
      </c>
      <c r="AH87" s="102">
        <f t="shared" si="33"/>
        <v>0</v>
      </c>
      <c r="AI87" s="6"/>
    </row>
    <row r="88" spans="2:35" ht="15" customHeight="1">
      <c r="B88" s="105"/>
      <c r="C88" s="53"/>
      <c r="D88" s="53"/>
      <c r="E88" s="53"/>
      <c r="F88" s="53"/>
      <c r="G88" s="53"/>
      <c r="H88" s="95">
        <v>33</v>
      </c>
      <c r="I88" s="95">
        <f t="shared" si="10"/>
        <v>-693628</v>
      </c>
      <c r="J88" s="96">
        <f t="shared" si="11"/>
        <v>693995</v>
      </c>
      <c r="K88" s="97">
        <f t="shared" si="12"/>
        <v>0</v>
      </c>
      <c r="L88" s="97">
        <f t="shared" si="13"/>
        <v>0</v>
      </c>
      <c r="M88" s="97">
        <f t="shared" si="14"/>
        <v>0</v>
      </c>
      <c r="N88" s="98">
        <f t="shared" si="15"/>
        <v>1</v>
      </c>
      <c r="O88" s="97">
        <f t="shared" si="7"/>
        <v>0</v>
      </c>
      <c r="P88" s="97">
        <f t="shared" si="16"/>
        <v>1</v>
      </c>
      <c r="Q88" s="99">
        <f t="shared" si="8"/>
        <v>0</v>
      </c>
      <c r="R88" s="99">
        <f t="shared" si="17"/>
        <v>1</v>
      </c>
      <c r="S88" s="99">
        <f t="shared" si="18"/>
        <v>1</v>
      </c>
      <c r="T88" s="99">
        <f t="shared" si="19"/>
        <v>0</v>
      </c>
      <c r="U88" s="99">
        <f t="shared" si="20"/>
        <v>0</v>
      </c>
      <c r="V88" s="100">
        <f t="shared" si="21"/>
        <v>0</v>
      </c>
      <c r="W88" s="99">
        <f t="shared" si="22"/>
        <v>0</v>
      </c>
      <c r="X88" s="81">
        <f t="shared" si="23"/>
        <v>0</v>
      </c>
      <c r="Y88" s="81">
        <f t="shared" si="24"/>
        <v>0</v>
      </c>
      <c r="Z88" s="81">
        <f t="shared" si="25"/>
        <v>0</v>
      </c>
      <c r="AA88" s="81">
        <f t="shared" si="26"/>
        <v>0</v>
      </c>
      <c r="AB88" s="81">
        <f t="shared" si="27"/>
        <v>0</v>
      </c>
      <c r="AC88" s="81" t="str">
        <f t="shared" si="28"/>
        <v/>
      </c>
      <c r="AD88" s="100">
        <f t="shared" si="29"/>
        <v>0</v>
      </c>
      <c r="AE88" s="101">
        <f t="shared" si="30"/>
        <v>0</v>
      </c>
      <c r="AF88" s="102">
        <f t="shared" si="31"/>
        <v>0</v>
      </c>
      <c r="AG88" s="102">
        <f t="shared" si="32"/>
        <v>0</v>
      </c>
      <c r="AH88" s="102">
        <f t="shared" si="33"/>
        <v>0</v>
      </c>
      <c r="AI88" s="6"/>
    </row>
    <row r="89" spans="2:35" ht="15" customHeight="1">
      <c r="B89" s="105"/>
      <c r="C89" s="53"/>
      <c r="D89" s="53"/>
      <c r="E89" s="53"/>
      <c r="F89" s="53"/>
      <c r="G89" s="53"/>
      <c r="H89" s="95">
        <v>34</v>
      </c>
      <c r="I89" s="95">
        <f t="shared" si="10"/>
        <v>-693629</v>
      </c>
      <c r="J89" s="96">
        <f t="shared" si="11"/>
        <v>693996</v>
      </c>
      <c r="K89" s="97">
        <f t="shared" si="12"/>
        <v>0</v>
      </c>
      <c r="L89" s="97">
        <f t="shared" si="13"/>
        <v>0</v>
      </c>
      <c r="M89" s="97">
        <f t="shared" si="14"/>
        <v>0</v>
      </c>
      <c r="N89" s="98">
        <f t="shared" si="15"/>
        <v>1</v>
      </c>
      <c r="O89" s="97">
        <f t="shared" si="7"/>
        <v>0</v>
      </c>
      <c r="P89" s="97">
        <f t="shared" si="16"/>
        <v>1</v>
      </c>
      <c r="Q89" s="99">
        <f t="shared" si="8"/>
        <v>0</v>
      </c>
      <c r="R89" s="99">
        <f t="shared" si="17"/>
        <v>1</v>
      </c>
      <c r="S89" s="99">
        <f t="shared" si="18"/>
        <v>1</v>
      </c>
      <c r="T89" s="99">
        <f t="shared" si="19"/>
        <v>0</v>
      </c>
      <c r="U89" s="99">
        <f t="shared" si="20"/>
        <v>0</v>
      </c>
      <c r="V89" s="100">
        <f t="shared" si="21"/>
        <v>0</v>
      </c>
      <c r="W89" s="99">
        <f t="shared" si="22"/>
        <v>0</v>
      </c>
      <c r="X89" s="81">
        <f t="shared" si="23"/>
        <v>0</v>
      </c>
      <c r="Y89" s="81">
        <f t="shared" si="24"/>
        <v>0</v>
      </c>
      <c r="Z89" s="81">
        <f t="shared" si="25"/>
        <v>0</v>
      </c>
      <c r="AA89" s="81">
        <f t="shared" si="26"/>
        <v>0</v>
      </c>
      <c r="AB89" s="81">
        <f t="shared" si="27"/>
        <v>0</v>
      </c>
      <c r="AC89" s="81" t="str">
        <f t="shared" si="28"/>
        <v/>
      </c>
      <c r="AD89" s="100">
        <f t="shared" si="29"/>
        <v>0</v>
      </c>
      <c r="AE89" s="101">
        <f t="shared" si="30"/>
        <v>0</v>
      </c>
      <c r="AF89" s="102">
        <f t="shared" si="31"/>
        <v>0</v>
      </c>
      <c r="AG89" s="102">
        <f t="shared" si="32"/>
        <v>0</v>
      </c>
      <c r="AH89" s="102">
        <f t="shared" si="33"/>
        <v>0</v>
      </c>
      <c r="AI89" s="6"/>
    </row>
    <row r="90" spans="2:35" ht="15" customHeight="1">
      <c r="B90" s="105"/>
      <c r="C90" s="53"/>
      <c r="D90" s="53"/>
      <c r="E90" s="53"/>
      <c r="F90" s="53"/>
      <c r="G90" s="53"/>
      <c r="H90" s="95">
        <v>35</v>
      </c>
      <c r="I90" s="95">
        <f t="shared" si="10"/>
        <v>-693630</v>
      </c>
      <c r="J90" s="96">
        <f t="shared" si="11"/>
        <v>693997</v>
      </c>
      <c r="K90" s="97">
        <f t="shared" si="12"/>
        <v>0</v>
      </c>
      <c r="L90" s="97">
        <f t="shared" si="13"/>
        <v>0</v>
      </c>
      <c r="M90" s="97">
        <f t="shared" si="14"/>
        <v>0</v>
      </c>
      <c r="N90" s="98">
        <f t="shared" si="15"/>
        <v>1</v>
      </c>
      <c r="O90" s="97">
        <f t="shared" si="7"/>
        <v>0</v>
      </c>
      <c r="P90" s="97">
        <f t="shared" si="16"/>
        <v>1</v>
      </c>
      <c r="Q90" s="99">
        <f t="shared" si="8"/>
        <v>0</v>
      </c>
      <c r="R90" s="99">
        <f t="shared" si="17"/>
        <v>1</v>
      </c>
      <c r="S90" s="99">
        <f t="shared" si="18"/>
        <v>1</v>
      </c>
      <c r="T90" s="99">
        <f t="shared" si="19"/>
        <v>0</v>
      </c>
      <c r="U90" s="99">
        <f t="shared" si="20"/>
        <v>0</v>
      </c>
      <c r="V90" s="100">
        <f t="shared" si="21"/>
        <v>0</v>
      </c>
      <c r="W90" s="99">
        <f t="shared" si="22"/>
        <v>0</v>
      </c>
      <c r="X90" s="81">
        <f t="shared" si="23"/>
        <v>0</v>
      </c>
      <c r="Y90" s="81">
        <f t="shared" si="24"/>
        <v>0</v>
      </c>
      <c r="Z90" s="81">
        <f t="shared" si="25"/>
        <v>0</v>
      </c>
      <c r="AA90" s="81">
        <f t="shared" si="26"/>
        <v>0</v>
      </c>
      <c r="AB90" s="81">
        <f t="shared" si="27"/>
        <v>0</v>
      </c>
      <c r="AC90" s="81" t="str">
        <f t="shared" si="28"/>
        <v/>
      </c>
      <c r="AD90" s="100">
        <f t="shared" si="29"/>
        <v>0</v>
      </c>
      <c r="AE90" s="101">
        <f t="shared" si="30"/>
        <v>0</v>
      </c>
      <c r="AF90" s="102">
        <f t="shared" si="31"/>
        <v>0</v>
      </c>
      <c r="AG90" s="102">
        <f t="shared" si="32"/>
        <v>0</v>
      </c>
      <c r="AH90" s="102">
        <f t="shared" si="33"/>
        <v>0</v>
      </c>
      <c r="AI90" s="6"/>
    </row>
    <row r="91" spans="2:35" ht="15" customHeight="1">
      <c r="B91" s="105"/>
      <c r="C91" s="53"/>
      <c r="D91" s="53"/>
      <c r="E91" s="53"/>
      <c r="F91" s="53"/>
      <c r="G91" s="53"/>
      <c r="H91" s="95">
        <v>36</v>
      </c>
      <c r="I91" s="95">
        <f t="shared" si="10"/>
        <v>-693631</v>
      </c>
      <c r="J91" s="96">
        <f t="shared" si="11"/>
        <v>693998</v>
      </c>
      <c r="K91" s="97">
        <f t="shared" si="12"/>
        <v>0</v>
      </c>
      <c r="L91" s="97">
        <f t="shared" si="13"/>
        <v>0</v>
      </c>
      <c r="M91" s="97">
        <f t="shared" si="14"/>
        <v>0</v>
      </c>
      <c r="N91" s="98">
        <f t="shared" si="15"/>
        <v>1</v>
      </c>
      <c r="O91" s="97">
        <f t="shared" si="7"/>
        <v>0</v>
      </c>
      <c r="P91" s="97">
        <f t="shared" si="16"/>
        <v>1</v>
      </c>
      <c r="Q91" s="99">
        <f t="shared" si="8"/>
        <v>0</v>
      </c>
      <c r="R91" s="99">
        <f t="shared" si="17"/>
        <v>1</v>
      </c>
      <c r="S91" s="99">
        <f t="shared" si="18"/>
        <v>1</v>
      </c>
      <c r="T91" s="99">
        <f t="shared" si="19"/>
        <v>0</v>
      </c>
      <c r="U91" s="99">
        <f t="shared" si="20"/>
        <v>0</v>
      </c>
      <c r="V91" s="100">
        <f t="shared" si="21"/>
        <v>0</v>
      </c>
      <c r="W91" s="99">
        <f t="shared" si="22"/>
        <v>0</v>
      </c>
      <c r="X91" s="81">
        <f t="shared" si="23"/>
        <v>0</v>
      </c>
      <c r="Y91" s="81">
        <f t="shared" si="24"/>
        <v>0</v>
      </c>
      <c r="Z91" s="81">
        <f t="shared" si="25"/>
        <v>0</v>
      </c>
      <c r="AA91" s="81">
        <f t="shared" si="26"/>
        <v>0</v>
      </c>
      <c r="AB91" s="81">
        <f t="shared" si="27"/>
        <v>0</v>
      </c>
      <c r="AC91" s="81" t="str">
        <f t="shared" si="28"/>
        <v/>
      </c>
      <c r="AD91" s="100">
        <f t="shared" si="29"/>
        <v>0</v>
      </c>
      <c r="AE91" s="101">
        <f t="shared" si="30"/>
        <v>0</v>
      </c>
      <c r="AF91" s="102">
        <f t="shared" si="31"/>
        <v>0</v>
      </c>
      <c r="AG91" s="102">
        <f t="shared" si="32"/>
        <v>0</v>
      </c>
      <c r="AH91" s="102">
        <f t="shared" si="33"/>
        <v>0</v>
      </c>
      <c r="AI91" s="6"/>
    </row>
    <row r="92" spans="2:35" ht="15" customHeight="1">
      <c r="B92" s="105"/>
      <c r="C92" s="53"/>
      <c r="D92" s="53"/>
      <c r="E92" s="53"/>
      <c r="F92" s="53"/>
      <c r="G92" s="53"/>
      <c r="H92" s="95">
        <v>37</v>
      </c>
      <c r="I92" s="95">
        <f t="shared" si="10"/>
        <v>-693632</v>
      </c>
      <c r="J92" s="96">
        <f t="shared" si="11"/>
        <v>693999</v>
      </c>
      <c r="K92" s="97">
        <f t="shared" si="12"/>
        <v>0</v>
      </c>
      <c r="L92" s="97">
        <f t="shared" si="13"/>
        <v>0</v>
      </c>
      <c r="M92" s="97">
        <f t="shared" si="14"/>
        <v>0</v>
      </c>
      <c r="N92" s="98">
        <f t="shared" si="15"/>
        <v>1</v>
      </c>
      <c r="O92" s="97">
        <f t="shared" si="7"/>
        <v>0</v>
      </c>
      <c r="P92" s="97">
        <f t="shared" si="16"/>
        <v>1</v>
      </c>
      <c r="Q92" s="99">
        <f t="shared" si="8"/>
        <v>0</v>
      </c>
      <c r="R92" s="99">
        <f t="shared" si="17"/>
        <v>1</v>
      </c>
      <c r="S92" s="99">
        <f t="shared" si="18"/>
        <v>1</v>
      </c>
      <c r="T92" s="99">
        <f t="shared" si="19"/>
        <v>0</v>
      </c>
      <c r="U92" s="99">
        <f t="shared" si="20"/>
        <v>0</v>
      </c>
      <c r="V92" s="100">
        <f t="shared" si="21"/>
        <v>0</v>
      </c>
      <c r="W92" s="99">
        <f t="shared" si="22"/>
        <v>0</v>
      </c>
      <c r="X92" s="81">
        <f t="shared" si="23"/>
        <v>0</v>
      </c>
      <c r="Y92" s="81">
        <f t="shared" si="24"/>
        <v>0</v>
      </c>
      <c r="Z92" s="81">
        <f t="shared" si="25"/>
        <v>0</v>
      </c>
      <c r="AA92" s="81">
        <f t="shared" si="26"/>
        <v>0</v>
      </c>
      <c r="AB92" s="81">
        <f t="shared" si="27"/>
        <v>0</v>
      </c>
      <c r="AC92" s="81" t="str">
        <f t="shared" si="28"/>
        <v/>
      </c>
      <c r="AD92" s="100">
        <f t="shared" si="29"/>
        <v>0</v>
      </c>
      <c r="AE92" s="101">
        <f t="shared" si="30"/>
        <v>0</v>
      </c>
      <c r="AF92" s="102">
        <f t="shared" si="31"/>
        <v>0</v>
      </c>
      <c r="AG92" s="102">
        <f t="shared" si="32"/>
        <v>0</v>
      </c>
      <c r="AH92" s="102">
        <f t="shared" si="33"/>
        <v>0</v>
      </c>
      <c r="AI92" s="6"/>
    </row>
    <row r="93" spans="2:35" ht="15" customHeight="1">
      <c r="B93" s="105"/>
      <c r="C93" s="53"/>
      <c r="D93" s="53"/>
      <c r="E93" s="53"/>
      <c r="F93" s="53"/>
      <c r="G93" s="53"/>
      <c r="H93" s="95">
        <v>38</v>
      </c>
      <c r="I93" s="95">
        <f t="shared" si="10"/>
        <v>-693633</v>
      </c>
      <c r="J93" s="96">
        <f t="shared" si="11"/>
        <v>694000</v>
      </c>
      <c r="K93" s="97">
        <f t="shared" si="12"/>
        <v>0</v>
      </c>
      <c r="L93" s="97">
        <f t="shared" si="13"/>
        <v>0</v>
      </c>
      <c r="M93" s="97">
        <f t="shared" si="14"/>
        <v>0</v>
      </c>
      <c r="N93" s="98">
        <f t="shared" si="15"/>
        <v>1</v>
      </c>
      <c r="O93" s="97">
        <f t="shared" si="7"/>
        <v>0</v>
      </c>
      <c r="P93" s="97">
        <f t="shared" si="16"/>
        <v>1</v>
      </c>
      <c r="Q93" s="99">
        <f t="shared" si="8"/>
        <v>0</v>
      </c>
      <c r="R93" s="99">
        <f t="shared" si="17"/>
        <v>1</v>
      </c>
      <c r="S93" s="99">
        <f t="shared" si="18"/>
        <v>1</v>
      </c>
      <c r="T93" s="99">
        <f t="shared" si="19"/>
        <v>0</v>
      </c>
      <c r="U93" s="99">
        <f t="shared" si="20"/>
        <v>0</v>
      </c>
      <c r="V93" s="100">
        <f t="shared" si="21"/>
        <v>0</v>
      </c>
      <c r="W93" s="99">
        <f t="shared" si="22"/>
        <v>0</v>
      </c>
      <c r="X93" s="81">
        <f t="shared" si="23"/>
        <v>0</v>
      </c>
      <c r="Y93" s="81">
        <f t="shared" si="24"/>
        <v>0</v>
      </c>
      <c r="Z93" s="81">
        <f t="shared" si="25"/>
        <v>0</v>
      </c>
      <c r="AA93" s="81">
        <f t="shared" si="26"/>
        <v>0</v>
      </c>
      <c r="AB93" s="81">
        <f t="shared" si="27"/>
        <v>0</v>
      </c>
      <c r="AC93" s="81" t="str">
        <f t="shared" si="28"/>
        <v/>
      </c>
      <c r="AD93" s="100">
        <f t="shared" si="29"/>
        <v>0</v>
      </c>
      <c r="AE93" s="101">
        <f t="shared" si="30"/>
        <v>0</v>
      </c>
      <c r="AF93" s="102">
        <f t="shared" si="31"/>
        <v>0</v>
      </c>
      <c r="AG93" s="102">
        <f t="shared" si="32"/>
        <v>0</v>
      </c>
      <c r="AH93" s="102">
        <f t="shared" si="33"/>
        <v>0</v>
      </c>
      <c r="AI93" s="6"/>
    </row>
    <row r="94" spans="2:35" ht="15" customHeight="1">
      <c r="B94" s="105"/>
      <c r="C94" s="53"/>
      <c r="D94" s="53"/>
      <c r="E94" s="53"/>
      <c r="F94" s="53"/>
      <c r="G94" s="53"/>
      <c r="H94" s="95">
        <v>39</v>
      </c>
      <c r="I94" s="95">
        <f t="shared" si="10"/>
        <v>-693634</v>
      </c>
      <c r="J94" s="96">
        <f t="shared" si="11"/>
        <v>694001</v>
      </c>
      <c r="K94" s="97">
        <f t="shared" si="12"/>
        <v>0</v>
      </c>
      <c r="L94" s="97">
        <f t="shared" si="13"/>
        <v>0</v>
      </c>
      <c r="M94" s="97">
        <f t="shared" si="14"/>
        <v>0</v>
      </c>
      <c r="N94" s="98">
        <f t="shared" si="15"/>
        <v>1</v>
      </c>
      <c r="O94" s="97">
        <f t="shared" si="7"/>
        <v>0</v>
      </c>
      <c r="P94" s="97">
        <f t="shared" si="16"/>
        <v>1</v>
      </c>
      <c r="Q94" s="99">
        <f t="shared" si="8"/>
        <v>0</v>
      </c>
      <c r="R94" s="99">
        <f t="shared" si="17"/>
        <v>1</v>
      </c>
      <c r="S94" s="99">
        <f t="shared" si="18"/>
        <v>1</v>
      </c>
      <c r="T94" s="99">
        <f t="shared" si="19"/>
        <v>0</v>
      </c>
      <c r="U94" s="99">
        <f t="shared" si="20"/>
        <v>0</v>
      </c>
      <c r="V94" s="100">
        <f t="shared" si="21"/>
        <v>0</v>
      </c>
      <c r="W94" s="99">
        <f t="shared" si="22"/>
        <v>0</v>
      </c>
      <c r="X94" s="81">
        <f t="shared" si="23"/>
        <v>0</v>
      </c>
      <c r="Y94" s="81">
        <f t="shared" si="24"/>
        <v>0</v>
      </c>
      <c r="Z94" s="81">
        <f t="shared" si="25"/>
        <v>0</v>
      </c>
      <c r="AA94" s="81">
        <f t="shared" si="26"/>
        <v>0</v>
      </c>
      <c r="AB94" s="81">
        <f t="shared" si="27"/>
        <v>0</v>
      </c>
      <c r="AC94" s="81" t="str">
        <f t="shared" si="28"/>
        <v/>
      </c>
      <c r="AD94" s="100">
        <f t="shared" si="29"/>
        <v>0</v>
      </c>
      <c r="AE94" s="101">
        <f t="shared" si="30"/>
        <v>0</v>
      </c>
      <c r="AF94" s="102">
        <f t="shared" si="31"/>
        <v>0</v>
      </c>
      <c r="AG94" s="102">
        <f t="shared" si="32"/>
        <v>0</v>
      </c>
      <c r="AH94" s="102">
        <f t="shared" si="33"/>
        <v>0</v>
      </c>
      <c r="AI94" s="6"/>
    </row>
    <row r="95" spans="2:35" ht="15" customHeight="1">
      <c r="B95" s="105"/>
      <c r="C95" s="53"/>
      <c r="D95" s="53"/>
      <c r="E95" s="53"/>
      <c r="F95" s="53"/>
      <c r="G95" s="53"/>
      <c r="H95" s="95">
        <v>40</v>
      </c>
      <c r="I95" s="95">
        <f t="shared" si="10"/>
        <v>-693635</v>
      </c>
      <c r="J95" s="96">
        <f t="shared" si="11"/>
        <v>694002</v>
      </c>
      <c r="K95" s="97">
        <f t="shared" si="12"/>
        <v>0</v>
      </c>
      <c r="L95" s="97">
        <f t="shared" si="13"/>
        <v>0</v>
      </c>
      <c r="M95" s="97">
        <f t="shared" si="14"/>
        <v>0</v>
      </c>
      <c r="N95" s="98">
        <f t="shared" si="15"/>
        <v>1</v>
      </c>
      <c r="O95" s="97">
        <f t="shared" si="7"/>
        <v>0</v>
      </c>
      <c r="P95" s="97">
        <f t="shared" si="16"/>
        <v>1</v>
      </c>
      <c r="Q95" s="99">
        <f t="shared" si="8"/>
        <v>0</v>
      </c>
      <c r="R95" s="99">
        <f t="shared" si="17"/>
        <v>1</v>
      </c>
      <c r="S95" s="99">
        <f t="shared" si="18"/>
        <v>1</v>
      </c>
      <c r="T95" s="99">
        <f t="shared" si="19"/>
        <v>0</v>
      </c>
      <c r="U95" s="99">
        <f t="shared" si="20"/>
        <v>0</v>
      </c>
      <c r="V95" s="100">
        <f t="shared" si="21"/>
        <v>0</v>
      </c>
      <c r="W95" s="99">
        <f t="shared" si="22"/>
        <v>0</v>
      </c>
      <c r="X95" s="81">
        <f t="shared" si="23"/>
        <v>0</v>
      </c>
      <c r="Y95" s="81">
        <f t="shared" si="24"/>
        <v>0</v>
      </c>
      <c r="Z95" s="81">
        <f t="shared" si="25"/>
        <v>0</v>
      </c>
      <c r="AA95" s="81">
        <f t="shared" si="26"/>
        <v>0</v>
      </c>
      <c r="AB95" s="81">
        <f t="shared" si="27"/>
        <v>0</v>
      </c>
      <c r="AC95" s="81" t="str">
        <f t="shared" si="28"/>
        <v/>
      </c>
      <c r="AD95" s="100">
        <f t="shared" si="29"/>
        <v>0</v>
      </c>
      <c r="AE95" s="101">
        <f t="shared" si="30"/>
        <v>0</v>
      </c>
      <c r="AF95" s="102">
        <f t="shared" si="31"/>
        <v>0</v>
      </c>
      <c r="AG95" s="102">
        <f t="shared" si="32"/>
        <v>0</v>
      </c>
      <c r="AH95" s="102">
        <f t="shared" si="33"/>
        <v>0</v>
      </c>
      <c r="AI95" s="6"/>
    </row>
    <row r="96" spans="2:35" ht="15" customHeight="1">
      <c r="B96" s="105"/>
      <c r="C96" s="53"/>
      <c r="D96" s="53"/>
      <c r="E96" s="53"/>
      <c r="F96" s="53"/>
      <c r="G96" s="53"/>
      <c r="H96" s="95">
        <v>41</v>
      </c>
      <c r="I96" s="95">
        <f t="shared" si="10"/>
        <v>-693636</v>
      </c>
      <c r="J96" s="96">
        <f t="shared" si="11"/>
        <v>694003</v>
      </c>
      <c r="K96" s="97">
        <f t="shared" si="12"/>
        <v>0</v>
      </c>
      <c r="L96" s="97">
        <f t="shared" si="13"/>
        <v>0</v>
      </c>
      <c r="M96" s="97">
        <f t="shared" si="14"/>
        <v>0</v>
      </c>
      <c r="N96" s="98">
        <f t="shared" si="15"/>
        <v>1</v>
      </c>
      <c r="O96" s="97">
        <f t="shared" si="7"/>
        <v>0</v>
      </c>
      <c r="P96" s="97">
        <f t="shared" si="16"/>
        <v>1</v>
      </c>
      <c r="Q96" s="99">
        <f t="shared" si="8"/>
        <v>0</v>
      </c>
      <c r="R96" s="99">
        <f t="shared" si="17"/>
        <v>1</v>
      </c>
      <c r="S96" s="99">
        <f t="shared" si="18"/>
        <v>1</v>
      </c>
      <c r="T96" s="99">
        <f t="shared" si="19"/>
        <v>0</v>
      </c>
      <c r="U96" s="99">
        <f t="shared" si="20"/>
        <v>0</v>
      </c>
      <c r="V96" s="100">
        <f t="shared" si="21"/>
        <v>0</v>
      </c>
      <c r="W96" s="99">
        <f t="shared" si="22"/>
        <v>0</v>
      </c>
      <c r="X96" s="81">
        <f t="shared" si="23"/>
        <v>0</v>
      </c>
      <c r="Y96" s="81">
        <f t="shared" si="24"/>
        <v>0</v>
      </c>
      <c r="Z96" s="81">
        <f t="shared" si="25"/>
        <v>0</v>
      </c>
      <c r="AA96" s="81">
        <f t="shared" si="26"/>
        <v>0</v>
      </c>
      <c r="AB96" s="81">
        <f t="shared" si="27"/>
        <v>0</v>
      </c>
      <c r="AC96" s="81" t="str">
        <f t="shared" si="28"/>
        <v/>
      </c>
      <c r="AD96" s="100">
        <f t="shared" si="29"/>
        <v>0</v>
      </c>
      <c r="AE96" s="101">
        <f t="shared" si="30"/>
        <v>0</v>
      </c>
      <c r="AF96" s="102">
        <f t="shared" si="31"/>
        <v>0</v>
      </c>
      <c r="AG96" s="102">
        <f t="shared" si="32"/>
        <v>0</v>
      </c>
      <c r="AH96" s="102">
        <f t="shared" si="33"/>
        <v>0</v>
      </c>
      <c r="AI96" s="6"/>
    </row>
    <row r="97" spans="2:35" ht="15" customHeight="1">
      <c r="B97" s="105"/>
      <c r="C97" s="53"/>
      <c r="D97" s="53"/>
      <c r="E97" s="53"/>
      <c r="F97" s="53"/>
      <c r="G97" s="53"/>
      <c r="H97" s="95">
        <v>42</v>
      </c>
      <c r="I97" s="95">
        <f t="shared" si="10"/>
        <v>-693637</v>
      </c>
      <c r="J97" s="96">
        <f t="shared" si="11"/>
        <v>694004</v>
      </c>
      <c r="K97" s="97">
        <f t="shared" si="12"/>
        <v>0</v>
      </c>
      <c r="L97" s="97">
        <f t="shared" si="13"/>
        <v>0</v>
      </c>
      <c r="M97" s="97">
        <f t="shared" si="14"/>
        <v>0</v>
      </c>
      <c r="N97" s="98">
        <f t="shared" si="15"/>
        <v>1</v>
      </c>
      <c r="O97" s="97">
        <f t="shared" si="7"/>
        <v>0</v>
      </c>
      <c r="P97" s="97">
        <f t="shared" si="16"/>
        <v>1</v>
      </c>
      <c r="Q97" s="99">
        <f t="shared" si="8"/>
        <v>0</v>
      </c>
      <c r="R97" s="99">
        <f t="shared" si="17"/>
        <v>1</v>
      </c>
      <c r="S97" s="99">
        <f t="shared" si="18"/>
        <v>1</v>
      </c>
      <c r="T97" s="99">
        <f t="shared" si="19"/>
        <v>0</v>
      </c>
      <c r="U97" s="99">
        <f t="shared" si="20"/>
        <v>0</v>
      </c>
      <c r="V97" s="100">
        <f t="shared" si="21"/>
        <v>0</v>
      </c>
      <c r="W97" s="99">
        <f t="shared" si="22"/>
        <v>0</v>
      </c>
      <c r="X97" s="81">
        <f t="shared" si="23"/>
        <v>0</v>
      </c>
      <c r="Y97" s="81">
        <f t="shared" si="24"/>
        <v>0</v>
      </c>
      <c r="Z97" s="81">
        <f t="shared" si="25"/>
        <v>0</v>
      </c>
      <c r="AA97" s="81">
        <f t="shared" si="26"/>
        <v>0</v>
      </c>
      <c r="AB97" s="81">
        <f t="shared" si="27"/>
        <v>0</v>
      </c>
      <c r="AC97" s="81" t="str">
        <f t="shared" si="28"/>
        <v/>
      </c>
      <c r="AD97" s="100">
        <f t="shared" si="29"/>
        <v>0</v>
      </c>
      <c r="AE97" s="101">
        <f t="shared" si="30"/>
        <v>0</v>
      </c>
      <c r="AF97" s="102">
        <f t="shared" si="31"/>
        <v>0</v>
      </c>
      <c r="AG97" s="102">
        <f t="shared" si="32"/>
        <v>0</v>
      </c>
      <c r="AH97" s="102">
        <f t="shared" si="33"/>
        <v>0</v>
      </c>
      <c r="AI97" s="6"/>
    </row>
    <row r="98" spans="2:35" ht="15" customHeight="1">
      <c r="B98" s="105"/>
      <c r="C98" s="53"/>
      <c r="D98" s="53"/>
      <c r="E98" s="53"/>
      <c r="F98" s="53"/>
      <c r="G98" s="53"/>
      <c r="H98" s="95">
        <v>43</v>
      </c>
      <c r="I98" s="95">
        <f t="shared" si="10"/>
        <v>-693638</v>
      </c>
      <c r="J98" s="96">
        <f t="shared" si="11"/>
        <v>694005</v>
      </c>
      <c r="K98" s="97">
        <f t="shared" si="12"/>
        <v>0</v>
      </c>
      <c r="L98" s="97">
        <f t="shared" si="13"/>
        <v>0</v>
      </c>
      <c r="M98" s="97">
        <f t="shared" si="14"/>
        <v>0</v>
      </c>
      <c r="N98" s="98">
        <f t="shared" si="15"/>
        <v>1</v>
      </c>
      <c r="O98" s="97">
        <f t="shared" si="7"/>
        <v>0</v>
      </c>
      <c r="P98" s="97">
        <f t="shared" si="16"/>
        <v>1</v>
      </c>
      <c r="Q98" s="99">
        <f t="shared" si="8"/>
        <v>0</v>
      </c>
      <c r="R98" s="99">
        <f t="shared" si="17"/>
        <v>1</v>
      </c>
      <c r="S98" s="99">
        <f t="shared" si="18"/>
        <v>1</v>
      </c>
      <c r="T98" s="99">
        <f t="shared" si="19"/>
        <v>0</v>
      </c>
      <c r="U98" s="99">
        <f t="shared" si="20"/>
        <v>0</v>
      </c>
      <c r="V98" s="100">
        <f t="shared" si="21"/>
        <v>0</v>
      </c>
      <c r="W98" s="99">
        <f t="shared" si="22"/>
        <v>0</v>
      </c>
      <c r="X98" s="81">
        <f t="shared" si="23"/>
        <v>0</v>
      </c>
      <c r="Y98" s="81">
        <f t="shared" si="24"/>
        <v>0</v>
      </c>
      <c r="Z98" s="81">
        <f t="shared" si="25"/>
        <v>0</v>
      </c>
      <c r="AA98" s="81">
        <f t="shared" si="26"/>
        <v>0</v>
      </c>
      <c r="AB98" s="81">
        <f t="shared" si="27"/>
        <v>0</v>
      </c>
      <c r="AC98" s="81" t="str">
        <f t="shared" si="28"/>
        <v/>
      </c>
      <c r="AD98" s="100">
        <f t="shared" si="29"/>
        <v>0</v>
      </c>
      <c r="AE98" s="101">
        <f t="shared" si="30"/>
        <v>0</v>
      </c>
      <c r="AF98" s="102">
        <f t="shared" si="31"/>
        <v>0</v>
      </c>
      <c r="AG98" s="102">
        <f t="shared" si="32"/>
        <v>0</v>
      </c>
      <c r="AH98" s="102">
        <f t="shared" si="33"/>
        <v>0</v>
      </c>
      <c r="AI98" s="6"/>
    </row>
    <row r="99" spans="2:35" ht="15" customHeight="1">
      <c r="B99" s="105"/>
      <c r="C99" s="53"/>
      <c r="D99" s="53"/>
      <c r="E99" s="53"/>
      <c r="F99" s="53"/>
      <c r="G99" s="53"/>
      <c r="H99" s="95">
        <v>44</v>
      </c>
      <c r="I99" s="95">
        <f t="shared" si="10"/>
        <v>-693639</v>
      </c>
      <c r="J99" s="96">
        <f t="shared" si="11"/>
        <v>694006</v>
      </c>
      <c r="K99" s="97">
        <f t="shared" si="12"/>
        <v>0</v>
      </c>
      <c r="L99" s="97">
        <f t="shared" si="13"/>
        <v>0</v>
      </c>
      <c r="M99" s="97">
        <f t="shared" si="14"/>
        <v>0</v>
      </c>
      <c r="N99" s="98">
        <f t="shared" si="15"/>
        <v>1</v>
      </c>
      <c r="O99" s="97">
        <f t="shared" si="7"/>
        <v>0</v>
      </c>
      <c r="P99" s="97">
        <f t="shared" si="16"/>
        <v>1</v>
      </c>
      <c r="Q99" s="99">
        <f t="shared" si="8"/>
        <v>0</v>
      </c>
      <c r="R99" s="99">
        <f t="shared" si="17"/>
        <v>1</v>
      </c>
      <c r="S99" s="99">
        <f t="shared" si="18"/>
        <v>1</v>
      </c>
      <c r="T99" s="99">
        <f t="shared" si="19"/>
        <v>0</v>
      </c>
      <c r="U99" s="99">
        <f t="shared" si="20"/>
        <v>0</v>
      </c>
      <c r="V99" s="100">
        <f t="shared" si="21"/>
        <v>0</v>
      </c>
      <c r="W99" s="99">
        <f t="shared" si="22"/>
        <v>0</v>
      </c>
      <c r="X99" s="81">
        <f t="shared" si="23"/>
        <v>0</v>
      </c>
      <c r="Y99" s="81">
        <f t="shared" si="24"/>
        <v>0</v>
      </c>
      <c r="Z99" s="81">
        <f t="shared" si="25"/>
        <v>0</v>
      </c>
      <c r="AA99" s="81">
        <f t="shared" si="26"/>
        <v>0</v>
      </c>
      <c r="AB99" s="81">
        <f t="shared" si="27"/>
        <v>0</v>
      </c>
      <c r="AC99" s="81" t="str">
        <f t="shared" si="28"/>
        <v/>
      </c>
      <c r="AD99" s="100">
        <f t="shared" si="29"/>
        <v>0</v>
      </c>
      <c r="AE99" s="101">
        <f t="shared" si="30"/>
        <v>0</v>
      </c>
      <c r="AF99" s="102">
        <f t="shared" si="31"/>
        <v>0</v>
      </c>
      <c r="AG99" s="102">
        <f t="shared" si="32"/>
        <v>0</v>
      </c>
      <c r="AH99" s="102">
        <f t="shared" si="33"/>
        <v>0</v>
      </c>
      <c r="AI99" s="6"/>
    </row>
    <row r="100" spans="2:35" ht="15" customHeight="1">
      <c r="B100" s="105"/>
      <c r="C100" s="53"/>
      <c r="D100" s="53"/>
      <c r="E100" s="53"/>
      <c r="F100" s="53"/>
      <c r="G100" s="53"/>
      <c r="H100" s="95">
        <v>45</v>
      </c>
      <c r="I100" s="95">
        <f t="shared" si="10"/>
        <v>-693640</v>
      </c>
      <c r="J100" s="96">
        <f t="shared" si="11"/>
        <v>694007</v>
      </c>
      <c r="K100" s="97">
        <f t="shared" si="12"/>
        <v>0</v>
      </c>
      <c r="L100" s="97">
        <f t="shared" si="13"/>
        <v>0</v>
      </c>
      <c r="M100" s="97">
        <f t="shared" si="14"/>
        <v>0</v>
      </c>
      <c r="N100" s="98">
        <f t="shared" si="15"/>
        <v>1</v>
      </c>
      <c r="O100" s="97">
        <f t="shared" si="7"/>
        <v>0</v>
      </c>
      <c r="P100" s="97">
        <f t="shared" si="16"/>
        <v>1</v>
      </c>
      <c r="Q100" s="99">
        <f t="shared" si="8"/>
        <v>0</v>
      </c>
      <c r="R100" s="99">
        <f t="shared" si="17"/>
        <v>1</v>
      </c>
      <c r="S100" s="99">
        <f t="shared" si="18"/>
        <v>1</v>
      </c>
      <c r="T100" s="99">
        <f t="shared" si="19"/>
        <v>0</v>
      </c>
      <c r="U100" s="99">
        <f t="shared" si="20"/>
        <v>0</v>
      </c>
      <c r="V100" s="100">
        <f t="shared" si="21"/>
        <v>0</v>
      </c>
      <c r="W100" s="99">
        <f t="shared" si="22"/>
        <v>0</v>
      </c>
      <c r="X100" s="81">
        <f t="shared" si="23"/>
        <v>0</v>
      </c>
      <c r="Y100" s="81">
        <f t="shared" si="24"/>
        <v>0</v>
      </c>
      <c r="Z100" s="81">
        <f t="shared" si="25"/>
        <v>0</v>
      </c>
      <c r="AA100" s="81">
        <f t="shared" si="26"/>
        <v>0</v>
      </c>
      <c r="AB100" s="81">
        <f t="shared" si="27"/>
        <v>0</v>
      </c>
      <c r="AC100" s="81" t="str">
        <f t="shared" si="28"/>
        <v/>
      </c>
      <c r="AD100" s="100">
        <f t="shared" si="29"/>
        <v>0</v>
      </c>
      <c r="AE100" s="101">
        <f t="shared" si="30"/>
        <v>0</v>
      </c>
      <c r="AF100" s="102">
        <f t="shared" si="31"/>
        <v>0</v>
      </c>
      <c r="AG100" s="102">
        <f t="shared" si="32"/>
        <v>0</v>
      </c>
      <c r="AH100" s="102">
        <f t="shared" si="33"/>
        <v>0</v>
      </c>
      <c r="AI100" s="6"/>
    </row>
    <row r="101" spans="2:35" ht="15" customHeight="1">
      <c r="B101" s="105"/>
      <c r="C101" s="53"/>
      <c r="D101" s="53"/>
      <c r="E101" s="53"/>
      <c r="F101" s="53"/>
      <c r="G101" s="53"/>
      <c r="H101" s="95">
        <v>46</v>
      </c>
      <c r="I101" s="95">
        <f t="shared" si="10"/>
        <v>-693641</v>
      </c>
      <c r="J101" s="96">
        <f t="shared" si="11"/>
        <v>694008</v>
      </c>
      <c r="K101" s="97">
        <f t="shared" si="12"/>
        <v>0</v>
      </c>
      <c r="L101" s="97">
        <f t="shared" si="13"/>
        <v>0</v>
      </c>
      <c r="M101" s="97">
        <f t="shared" si="14"/>
        <v>0</v>
      </c>
      <c r="N101" s="98">
        <f t="shared" si="15"/>
        <v>1</v>
      </c>
      <c r="O101" s="97">
        <f t="shared" si="7"/>
        <v>0</v>
      </c>
      <c r="P101" s="97">
        <f t="shared" si="16"/>
        <v>1</v>
      </c>
      <c r="Q101" s="99">
        <f t="shared" si="8"/>
        <v>0</v>
      </c>
      <c r="R101" s="99">
        <f t="shared" si="17"/>
        <v>1</v>
      </c>
      <c r="S101" s="99">
        <f t="shared" si="18"/>
        <v>1</v>
      </c>
      <c r="T101" s="99">
        <f t="shared" si="19"/>
        <v>0</v>
      </c>
      <c r="U101" s="99">
        <f t="shared" si="20"/>
        <v>0</v>
      </c>
      <c r="V101" s="100">
        <f t="shared" si="21"/>
        <v>0</v>
      </c>
      <c r="W101" s="99">
        <f t="shared" si="22"/>
        <v>0</v>
      </c>
      <c r="X101" s="81">
        <f t="shared" si="23"/>
        <v>0</v>
      </c>
      <c r="Y101" s="81">
        <f t="shared" si="24"/>
        <v>0</v>
      </c>
      <c r="Z101" s="81">
        <f t="shared" si="25"/>
        <v>0</v>
      </c>
      <c r="AA101" s="81">
        <f t="shared" si="26"/>
        <v>0</v>
      </c>
      <c r="AB101" s="81">
        <f t="shared" si="27"/>
        <v>0</v>
      </c>
      <c r="AC101" s="81" t="str">
        <f t="shared" si="28"/>
        <v/>
      </c>
      <c r="AD101" s="100">
        <f t="shared" si="29"/>
        <v>0</v>
      </c>
      <c r="AE101" s="101">
        <f t="shared" si="30"/>
        <v>0</v>
      </c>
      <c r="AF101" s="102">
        <f t="shared" si="31"/>
        <v>0</v>
      </c>
      <c r="AG101" s="102">
        <f t="shared" si="32"/>
        <v>0</v>
      </c>
      <c r="AH101" s="102">
        <f t="shared" si="33"/>
        <v>0</v>
      </c>
      <c r="AI101" s="6"/>
    </row>
    <row r="102" spans="2:35" ht="15" customHeight="1">
      <c r="B102" s="105"/>
      <c r="C102" s="53"/>
      <c r="D102" s="53"/>
      <c r="E102" s="53"/>
      <c r="F102" s="53"/>
      <c r="G102" s="53"/>
      <c r="H102" s="95">
        <v>47</v>
      </c>
      <c r="I102" s="95">
        <f t="shared" si="10"/>
        <v>-693642</v>
      </c>
      <c r="J102" s="96">
        <f t="shared" si="11"/>
        <v>694009</v>
      </c>
      <c r="K102" s="97">
        <f t="shared" si="12"/>
        <v>0</v>
      </c>
      <c r="L102" s="97">
        <f t="shared" si="13"/>
        <v>0</v>
      </c>
      <c r="M102" s="97">
        <f t="shared" si="14"/>
        <v>0</v>
      </c>
      <c r="N102" s="98">
        <f t="shared" si="15"/>
        <v>1</v>
      </c>
      <c r="O102" s="97">
        <f t="shared" si="7"/>
        <v>0</v>
      </c>
      <c r="P102" s="97">
        <f t="shared" si="16"/>
        <v>1</v>
      </c>
      <c r="Q102" s="99">
        <f t="shared" si="8"/>
        <v>0</v>
      </c>
      <c r="R102" s="99">
        <f t="shared" si="17"/>
        <v>1</v>
      </c>
      <c r="S102" s="99">
        <f t="shared" si="18"/>
        <v>1</v>
      </c>
      <c r="T102" s="99">
        <f t="shared" si="19"/>
        <v>0</v>
      </c>
      <c r="U102" s="99">
        <f t="shared" si="20"/>
        <v>0</v>
      </c>
      <c r="V102" s="100">
        <f t="shared" si="21"/>
        <v>0</v>
      </c>
      <c r="W102" s="99">
        <f t="shared" si="22"/>
        <v>0</v>
      </c>
      <c r="X102" s="81">
        <f t="shared" si="23"/>
        <v>0</v>
      </c>
      <c r="Y102" s="81">
        <f t="shared" si="24"/>
        <v>0</v>
      </c>
      <c r="Z102" s="81">
        <f t="shared" si="25"/>
        <v>0</v>
      </c>
      <c r="AA102" s="81">
        <f t="shared" si="26"/>
        <v>0</v>
      </c>
      <c r="AB102" s="81">
        <f t="shared" si="27"/>
        <v>0</v>
      </c>
      <c r="AC102" s="81" t="str">
        <f t="shared" si="28"/>
        <v/>
      </c>
      <c r="AD102" s="100">
        <f t="shared" si="29"/>
        <v>0</v>
      </c>
      <c r="AE102" s="101">
        <f t="shared" si="30"/>
        <v>0</v>
      </c>
      <c r="AF102" s="102">
        <f t="shared" si="31"/>
        <v>0</v>
      </c>
      <c r="AG102" s="102">
        <f t="shared" si="32"/>
        <v>0</v>
      </c>
      <c r="AH102" s="102">
        <f t="shared" si="33"/>
        <v>0</v>
      </c>
      <c r="AI102" s="6"/>
    </row>
    <row r="103" spans="2:35" ht="15" customHeight="1">
      <c r="B103" s="105"/>
      <c r="C103" s="53"/>
      <c r="D103" s="53"/>
      <c r="E103" s="53"/>
      <c r="F103" s="53"/>
      <c r="G103" s="53"/>
      <c r="H103" s="95">
        <v>48</v>
      </c>
      <c r="I103" s="95">
        <f t="shared" si="10"/>
        <v>-693643</v>
      </c>
      <c r="J103" s="96">
        <f t="shared" si="11"/>
        <v>694010</v>
      </c>
      <c r="K103" s="97">
        <f t="shared" si="12"/>
        <v>0</v>
      </c>
      <c r="L103" s="97">
        <f t="shared" si="13"/>
        <v>0</v>
      </c>
      <c r="M103" s="97">
        <f t="shared" si="14"/>
        <v>0</v>
      </c>
      <c r="N103" s="98">
        <f t="shared" si="15"/>
        <v>1</v>
      </c>
      <c r="O103" s="97">
        <f t="shared" si="7"/>
        <v>0</v>
      </c>
      <c r="P103" s="97">
        <f t="shared" si="16"/>
        <v>1</v>
      </c>
      <c r="Q103" s="99">
        <f t="shared" si="8"/>
        <v>0</v>
      </c>
      <c r="R103" s="99">
        <f t="shared" si="17"/>
        <v>1</v>
      </c>
      <c r="S103" s="99">
        <f t="shared" si="18"/>
        <v>1</v>
      </c>
      <c r="T103" s="99">
        <f t="shared" si="19"/>
        <v>0</v>
      </c>
      <c r="U103" s="99">
        <f t="shared" si="20"/>
        <v>0</v>
      </c>
      <c r="V103" s="100">
        <f t="shared" si="21"/>
        <v>0</v>
      </c>
      <c r="W103" s="99">
        <f t="shared" si="22"/>
        <v>0</v>
      </c>
      <c r="X103" s="81">
        <f t="shared" si="23"/>
        <v>0</v>
      </c>
      <c r="Y103" s="81">
        <f t="shared" si="24"/>
        <v>0</v>
      </c>
      <c r="Z103" s="81">
        <f t="shared" si="25"/>
        <v>0</v>
      </c>
      <c r="AA103" s="81">
        <f t="shared" si="26"/>
        <v>0</v>
      </c>
      <c r="AB103" s="81">
        <f t="shared" si="27"/>
        <v>0</v>
      </c>
      <c r="AC103" s="81" t="str">
        <f t="shared" si="28"/>
        <v/>
      </c>
      <c r="AD103" s="100">
        <f t="shared" si="29"/>
        <v>0</v>
      </c>
      <c r="AE103" s="101">
        <f t="shared" si="30"/>
        <v>0</v>
      </c>
      <c r="AF103" s="102">
        <f t="shared" si="31"/>
        <v>0</v>
      </c>
      <c r="AG103" s="102">
        <f t="shared" si="32"/>
        <v>0</v>
      </c>
      <c r="AH103" s="102">
        <f t="shared" si="33"/>
        <v>0</v>
      </c>
      <c r="AI103" s="6"/>
    </row>
    <row r="104" spans="2:35" ht="15" customHeight="1">
      <c r="B104" s="105"/>
      <c r="C104" s="53"/>
      <c r="D104" s="53"/>
      <c r="E104" s="53"/>
      <c r="F104" s="53"/>
      <c r="G104" s="53"/>
      <c r="H104" s="95">
        <v>49</v>
      </c>
      <c r="I104" s="95">
        <f t="shared" si="10"/>
        <v>-693644</v>
      </c>
      <c r="J104" s="96">
        <f t="shared" si="11"/>
        <v>694011</v>
      </c>
      <c r="K104" s="97">
        <f t="shared" si="12"/>
        <v>0</v>
      </c>
      <c r="L104" s="97">
        <f t="shared" si="13"/>
        <v>0</v>
      </c>
      <c r="M104" s="97">
        <f t="shared" si="14"/>
        <v>0</v>
      </c>
      <c r="N104" s="98">
        <f t="shared" si="15"/>
        <v>1</v>
      </c>
      <c r="O104" s="97">
        <f t="shared" si="7"/>
        <v>0</v>
      </c>
      <c r="P104" s="97">
        <f t="shared" si="16"/>
        <v>1</v>
      </c>
      <c r="Q104" s="99">
        <f t="shared" si="8"/>
        <v>0</v>
      </c>
      <c r="R104" s="99">
        <f t="shared" si="17"/>
        <v>1</v>
      </c>
      <c r="S104" s="99">
        <f t="shared" si="18"/>
        <v>1</v>
      </c>
      <c r="T104" s="99">
        <f t="shared" si="19"/>
        <v>0</v>
      </c>
      <c r="U104" s="99">
        <f t="shared" si="20"/>
        <v>0</v>
      </c>
      <c r="V104" s="100">
        <f t="shared" si="21"/>
        <v>0</v>
      </c>
      <c r="W104" s="99">
        <f t="shared" si="22"/>
        <v>0</v>
      </c>
      <c r="X104" s="81">
        <f t="shared" si="23"/>
        <v>0</v>
      </c>
      <c r="Y104" s="81">
        <f t="shared" si="24"/>
        <v>0</v>
      </c>
      <c r="Z104" s="81">
        <f t="shared" si="25"/>
        <v>0</v>
      </c>
      <c r="AA104" s="81">
        <f t="shared" si="26"/>
        <v>0</v>
      </c>
      <c r="AB104" s="81">
        <f t="shared" si="27"/>
        <v>0</v>
      </c>
      <c r="AC104" s="81" t="str">
        <f t="shared" si="28"/>
        <v/>
      </c>
      <c r="AD104" s="100">
        <f t="shared" si="29"/>
        <v>0</v>
      </c>
      <c r="AE104" s="101">
        <f t="shared" si="30"/>
        <v>0</v>
      </c>
      <c r="AF104" s="102">
        <f t="shared" si="31"/>
        <v>0</v>
      </c>
      <c r="AG104" s="102">
        <f t="shared" si="32"/>
        <v>0</v>
      </c>
      <c r="AH104" s="102">
        <f t="shared" si="33"/>
        <v>0</v>
      </c>
      <c r="AI104" s="6"/>
    </row>
    <row r="105" spans="2:35" ht="15" customHeight="1">
      <c r="H105" s="95">
        <v>50</v>
      </c>
      <c r="I105" s="95">
        <f t="shared" si="10"/>
        <v>-693645</v>
      </c>
      <c r="J105" s="96">
        <f t="shared" si="11"/>
        <v>694012</v>
      </c>
      <c r="K105" s="97">
        <f t="shared" si="12"/>
        <v>0</v>
      </c>
      <c r="L105" s="97">
        <f t="shared" si="13"/>
        <v>0</v>
      </c>
      <c r="M105" s="97">
        <f t="shared" si="14"/>
        <v>0</v>
      </c>
      <c r="N105" s="98">
        <f t="shared" si="15"/>
        <v>1</v>
      </c>
      <c r="O105" s="97">
        <f t="shared" si="7"/>
        <v>0</v>
      </c>
      <c r="P105" s="97">
        <f t="shared" si="16"/>
        <v>1</v>
      </c>
      <c r="Q105" s="99">
        <f t="shared" si="8"/>
        <v>0</v>
      </c>
      <c r="R105" s="99">
        <f t="shared" si="17"/>
        <v>1</v>
      </c>
      <c r="S105" s="99">
        <f t="shared" si="18"/>
        <v>1</v>
      </c>
      <c r="T105" s="99">
        <f t="shared" si="19"/>
        <v>0</v>
      </c>
      <c r="U105" s="99">
        <f t="shared" si="20"/>
        <v>0</v>
      </c>
      <c r="V105" s="100">
        <f t="shared" si="21"/>
        <v>0</v>
      </c>
      <c r="W105" s="99">
        <f t="shared" si="22"/>
        <v>0</v>
      </c>
      <c r="X105" s="81">
        <f t="shared" si="23"/>
        <v>0</v>
      </c>
      <c r="Y105" s="81">
        <f t="shared" si="24"/>
        <v>0</v>
      </c>
      <c r="Z105" s="81">
        <f t="shared" si="25"/>
        <v>0</v>
      </c>
      <c r="AA105" s="81">
        <f t="shared" si="26"/>
        <v>0</v>
      </c>
      <c r="AB105" s="81">
        <f t="shared" si="27"/>
        <v>0</v>
      </c>
      <c r="AC105" s="81" t="str">
        <f t="shared" si="28"/>
        <v/>
      </c>
      <c r="AD105" s="100">
        <f t="shared" si="29"/>
        <v>0</v>
      </c>
      <c r="AE105" s="101">
        <f t="shared" si="30"/>
        <v>0</v>
      </c>
      <c r="AF105" s="102">
        <f t="shared" si="31"/>
        <v>0</v>
      </c>
      <c r="AG105" s="102">
        <f t="shared" si="32"/>
        <v>0</v>
      </c>
      <c r="AH105" s="102">
        <f t="shared" si="33"/>
        <v>0</v>
      </c>
      <c r="AI105" s="6"/>
    </row>
    <row r="106" spans="2:35" ht="15" customHeight="1">
      <c r="H106" s="95">
        <v>51</v>
      </c>
      <c r="I106" s="95">
        <f t="shared" si="10"/>
        <v>-693646</v>
      </c>
      <c r="J106" s="96">
        <f t="shared" si="11"/>
        <v>694013</v>
      </c>
      <c r="K106" s="97">
        <f t="shared" si="12"/>
        <v>0</v>
      </c>
      <c r="L106" s="97">
        <f t="shared" si="13"/>
        <v>0</v>
      </c>
      <c r="M106" s="97">
        <f t="shared" si="14"/>
        <v>0</v>
      </c>
      <c r="N106" s="98">
        <f t="shared" si="15"/>
        <v>1</v>
      </c>
      <c r="O106" s="97">
        <f t="shared" si="7"/>
        <v>0</v>
      </c>
      <c r="P106" s="97">
        <f t="shared" si="16"/>
        <v>1</v>
      </c>
      <c r="Q106" s="99">
        <f t="shared" si="8"/>
        <v>0</v>
      </c>
      <c r="R106" s="99">
        <f t="shared" si="17"/>
        <v>1</v>
      </c>
      <c r="S106" s="99">
        <f t="shared" si="18"/>
        <v>1</v>
      </c>
      <c r="T106" s="99">
        <f t="shared" si="19"/>
        <v>0</v>
      </c>
      <c r="U106" s="99">
        <f t="shared" si="20"/>
        <v>0</v>
      </c>
      <c r="V106" s="100">
        <f t="shared" si="21"/>
        <v>0</v>
      </c>
      <c r="W106" s="99">
        <f t="shared" si="22"/>
        <v>0</v>
      </c>
      <c r="X106" s="81">
        <f t="shared" si="23"/>
        <v>0</v>
      </c>
      <c r="Y106" s="81">
        <f t="shared" si="24"/>
        <v>0</v>
      </c>
      <c r="Z106" s="81">
        <f t="shared" si="25"/>
        <v>0</v>
      </c>
      <c r="AA106" s="81">
        <f t="shared" si="26"/>
        <v>0</v>
      </c>
      <c r="AB106" s="81">
        <f t="shared" si="27"/>
        <v>0</v>
      </c>
      <c r="AC106" s="81" t="str">
        <f t="shared" si="28"/>
        <v/>
      </c>
      <c r="AD106" s="100">
        <f t="shared" si="29"/>
        <v>0</v>
      </c>
      <c r="AE106" s="101">
        <f t="shared" si="30"/>
        <v>0</v>
      </c>
      <c r="AF106" s="102">
        <f t="shared" si="31"/>
        <v>0</v>
      </c>
      <c r="AG106" s="102">
        <f t="shared" si="32"/>
        <v>0</v>
      </c>
      <c r="AH106" s="102">
        <f t="shared" si="33"/>
        <v>0</v>
      </c>
      <c r="AI106" s="6"/>
    </row>
    <row r="107" spans="2:35" ht="15" customHeight="1">
      <c r="H107" s="95">
        <v>52</v>
      </c>
      <c r="I107" s="95">
        <f t="shared" si="10"/>
        <v>-693647</v>
      </c>
      <c r="J107" s="96">
        <f t="shared" si="11"/>
        <v>694014</v>
      </c>
      <c r="K107" s="97">
        <f t="shared" si="12"/>
        <v>0</v>
      </c>
      <c r="L107" s="97">
        <f t="shared" si="13"/>
        <v>0</v>
      </c>
      <c r="M107" s="97">
        <f t="shared" si="14"/>
        <v>0</v>
      </c>
      <c r="N107" s="98">
        <f t="shared" si="15"/>
        <v>1</v>
      </c>
      <c r="O107" s="97">
        <f t="shared" si="7"/>
        <v>0</v>
      </c>
      <c r="P107" s="97">
        <f t="shared" si="16"/>
        <v>1</v>
      </c>
      <c r="Q107" s="99">
        <f t="shared" si="8"/>
        <v>0</v>
      </c>
      <c r="R107" s="99">
        <f t="shared" si="17"/>
        <v>1</v>
      </c>
      <c r="S107" s="99">
        <f t="shared" si="18"/>
        <v>1</v>
      </c>
      <c r="T107" s="99">
        <f t="shared" si="19"/>
        <v>0</v>
      </c>
      <c r="U107" s="99">
        <f t="shared" si="20"/>
        <v>0</v>
      </c>
      <c r="V107" s="100">
        <f t="shared" si="21"/>
        <v>0</v>
      </c>
      <c r="W107" s="99">
        <f t="shared" si="22"/>
        <v>0</v>
      </c>
      <c r="X107" s="81">
        <f t="shared" si="23"/>
        <v>0</v>
      </c>
      <c r="Y107" s="81">
        <f t="shared" si="24"/>
        <v>0</v>
      </c>
      <c r="Z107" s="81">
        <f t="shared" si="25"/>
        <v>0</v>
      </c>
      <c r="AA107" s="81">
        <f t="shared" si="26"/>
        <v>0</v>
      </c>
      <c r="AB107" s="81">
        <f t="shared" si="27"/>
        <v>0</v>
      </c>
      <c r="AC107" s="81" t="str">
        <f t="shared" si="28"/>
        <v/>
      </c>
      <c r="AD107" s="100">
        <f t="shared" si="29"/>
        <v>0</v>
      </c>
      <c r="AE107" s="101">
        <f t="shared" si="30"/>
        <v>0</v>
      </c>
      <c r="AF107" s="102">
        <f t="shared" si="31"/>
        <v>0</v>
      </c>
      <c r="AG107" s="102">
        <f t="shared" si="32"/>
        <v>0</v>
      </c>
      <c r="AH107" s="102">
        <f t="shared" si="33"/>
        <v>0</v>
      </c>
      <c r="AI107" s="6"/>
    </row>
    <row r="108" spans="2:35" ht="15" customHeight="1">
      <c r="H108" s="95">
        <v>53</v>
      </c>
      <c r="I108" s="95">
        <f t="shared" si="10"/>
        <v>-693648</v>
      </c>
      <c r="J108" s="96">
        <f t="shared" si="11"/>
        <v>694015</v>
      </c>
      <c r="K108" s="97">
        <f t="shared" si="12"/>
        <v>0</v>
      </c>
      <c r="L108" s="97">
        <f t="shared" si="13"/>
        <v>0</v>
      </c>
      <c r="M108" s="97">
        <f t="shared" si="14"/>
        <v>0</v>
      </c>
      <c r="N108" s="98">
        <f t="shared" si="15"/>
        <v>1</v>
      </c>
      <c r="O108" s="97">
        <f t="shared" si="7"/>
        <v>0</v>
      </c>
      <c r="P108" s="97">
        <f t="shared" si="16"/>
        <v>1</v>
      </c>
      <c r="Q108" s="99">
        <f t="shared" si="8"/>
        <v>0</v>
      </c>
      <c r="R108" s="99">
        <f t="shared" si="17"/>
        <v>1</v>
      </c>
      <c r="S108" s="99">
        <f t="shared" si="18"/>
        <v>1</v>
      </c>
      <c r="T108" s="99">
        <f t="shared" si="19"/>
        <v>0</v>
      </c>
      <c r="U108" s="99">
        <f t="shared" si="20"/>
        <v>0</v>
      </c>
      <c r="V108" s="100">
        <f t="shared" si="21"/>
        <v>0</v>
      </c>
      <c r="W108" s="99">
        <f t="shared" si="22"/>
        <v>0</v>
      </c>
      <c r="X108" s="81">
        <f t="shared" si="23"/>
        <v>0</v>
      </c>
      <c r="Y108" s="81">
        <f t="shared" si="24"/>
        <v>0</v>
      </c>
      <c r="Z108" s="81">
        <f t="shared" si="25"/>
        <v>0</v>
      </c>
      <c r="AA108" s="81">
        <f t="shared" si="26"/>
        <v>0</v>
      </c>
      <c r="AB108" s="81">
        <f t="shared" si="27"/>
        <v>0</v>
      </c>
      <c r="AC108" s="81" t="str">
        <f t="shared" si="28"/>
        <v/>
      </c>
      <c r="AD108" s="100">
        <f t="shared" si="29"/>
        <v>0</v>
      </c>
      <c r="AE108" s="101">
        <f t="shared" si="30"/>
        <v>0</v>
      </c>
      <c r="AF108" s="102">
        <f t="shared" si="31"/>
        <v>0</v>
      </c>
      <c r="AG108" s="102">
        <f t="shared" si="32"/>
        <v>0</v>
      </c>
      <c r="AH108" s="102">
        <f t="shared" si="33"/>
        <v>0</v>
      </c>
      <c r="AI108" s="6"/>
    </row>
    <row r="109" spans="2:35" ht="15" customHeight="1">
      <c r="H109" s="95">
        <v>54</v>
      </c>
      <c r="I109" s="95">
        <f t="shared" si="10"/>
        <v>-693649</v>
      </c>
      <c r="J109" s="96">
        <f t="shared" si="11"/>
        <v>694016</v>
      </c>
      <c r="K109" s="97">
        <f t="shared" si="12"/>
        <v>0</v>
      </c>
      <c r="L109" s="97">
        <f t="shared" si="13"/>
        <v>0</v>
      </c>
      <c r="M109" s="97">
        <f t="shared" si="14"/>
        <v>0</v>
      </c>
      <c r="N109" s="98">
        <f t="shared" si="15"/>
        <v>1</v>
      </c>
      <c r="O109" s="97">
        <f t="shared" si="7"/>
        <v>0</v>
      </c>
      <c r="P109" s="97">
        <f t="shared" si="16"/>
        <v>1</v>
      </c>
      <c r="Q109" s="99">
        <f t="shared" si="8"/>
        <v>0</v>
      </c>
      <c r="R109" s="99">
        <f t="shared" si="17"/>
        <v>1</v>
      </c>
      <c r="S109" s="99">
        <f t="shared" si="18"/>
        <v>1</v>
      </c>
      <c r="T109" s="99">
        <f t="shared" si="19"/>
        <v>0</v>
      </c>
      <c r="U109" s="99">
        <f t="shared" si="20"/>
        <v>0</v>
      </c>
      <c r="V109" s="100">
        <f t="shared" si="21"/>
        <v>0</v>
      </c>
      <c r="W109" s="99">
        <f t="shared" si="22"/>
        <v>0</v>
      </c>
      <c r="X109" s="81">
        <f t="shared" si="23"/>
        <v>0</v>
      </c>
      <c r="Y109" s="81">
        <f t="shared" si="24"/>
        <v>0</v>
      </c>
      <c r="Z109" s="81">
        <f t="shared" si="25"/>
        <v>0</v>
      </c>
      <c r="AA109" s="81">
        <f t="shared" si="26"/>
        <v>0</v>
      </c>
      <c r="AB109" s="81">
        <f t="shared" si="27"/>
        <v>0</v>
      </c>
      <c r="AC109" s="81" t="str">
        <f t="shared" si="28"/>
        <v/>
      </c>
      <c r="AD109" s="100">
        <f t="shared" si="29"/>
        <v>0</v>
      </c>
      <c r="AE109" s="101">
        <f t="shared" si="30"/>
        <v>0</v>
      </c>
      <c r="AF109" s="102">
        <f t="shared" si="31"/>
        <v>0</v>
      </c>
      <c r="AG109" s="102">
        <f t="shared" si="32"/>
        <v>0</v>
      </c>
      <c r="AH109" s="102">
        <f t="shared" si="33"/>
        <v>0</v>
      </c>
      <c r="AI109" s="6"/>
    </row>
    <row r="110" spans="2:35" ht="15" customHeight="1">
      <c r="H110" s="95">
        <v>55</v>
      </c>
      <c r="I110" s="95">
        <f t="shared" si="10"/>
        <v>-693650</v>
      </c>
      <c r="J110" s="96">
        <f t="shared" si="11"/>
        <v>694017</v>
      </c>
      <c r="K110" s="97">
        <f t="shared" si="12"/>
        <v>0</v>
      </c>
      <c r="L110" s="97">
        <f t="shared" si="13"/>
        <v>0</v>
      </c>
      <c r="M110" s="97">
        <f t="shared" si="14"/>
        <v>0</v>
      </c>
      <c r="N110" s="98">
        <f t="shared" si="15"/>
        <v>1</v>
      </c>
      <c r="O110" s="97">
        <f t="shared" si="7"/>
        <v>0</v>
      </c>
      <c r="P110" s="97">
        <f t="shared" si="16"/>
        <v>1</v>
      </c>
      <c r="Q110" s="99">
        <f t="shared" si="8"/>
        <v>0</v>
      </c>
      <c r="R110" s="99">
        <f t="shared" si="17"/>
        <v>1</v>
      </c>
      <c r="S110" s="99">
        <f t="shared" si="18"/>
        <v>1</v>
      </c>
      <c r="T110" s="99">
        <f t="shared" si="19"/>
        <v>0</v>
      </c>
      <c r="U110" s="99">
        <f t="shared" si="20"/>
        <v>0</v>
      </c>
      <c r="V110" s="100">
        <f t="shared" si="21"/>
        <v>0</v>
      </c>
      <c r="W110" s="99">
        <f t="shared" si="22"/>
        <v>0</v>
      </c>
      <c r="X110" s="81">
        <f t="shared" si="23"/>
        <v>0</v>
      </c>
      <c r="Y110" s="81">
        <f t="shared" si="24"/>
        <v>0</v>
      </c>
      <c r="Z110" s="81">
        <f t="shared" si="25"/>
        <v>0</v>
      </c>
      <c r="AA110" s="81">
        <f t="shared" si="26"/>
        <v>0</v>
      </c>
      <c r="AB110" s="81">
        <f t="shared" si="27"/>
        <v>0</v>
      </c>
      <c r="AC110" s="81" t="str">
        <f t="shared" si="28"/>
        <v/>
      </c>
      <c r="AD110" s="100">
        <f t="shared" si="29"/>
        <v>0</v>
      </c>
      <c r="AE110" s="101">
        <f t="shared" si="30"/>
        <v>0</v>
      </c>
      <c r="AF110" s="102">
        <f t="shared" si="31"/>
        <v>0</v>
      </c>
      <c r="AG110" s="102">
        <f t="shared" si="32"/>
        <v>0</v>
      </c>
      <c r="AH110" s="102">
        <f t="shared" si="33"/>
        <v>0</v>
      </c>
      <c r="AI110" s="6"/>
    </row>
    <row r="111" spans="2:35" ht="15" customHeight="1">
      <c r="H111" s="95">
        <v>56</v>
      </c>
      <c r="I111" s="95">
        <f t="shared" si="10"/>
        <v>-693651</v>
      </c>
      <c r="J111" s="96">
        <f t="shared" si="11"/>
        <v>694018</v>
      </c>
      <c r="K111" s="97">
        <f t="shared" si="12"/>
        <v>0</v>
      </c>
      <c r="L111" s="97">
        <f t="shared" si="13"/>
        <v>0</v>
      </c>
      <c r="M111" s="97">
        <f t="shared" si="14"/>
        <v>0</v>
      </c>
      <c r="N111" s="98">
        <f t="shared" si="15"/>
        <v>1</v>
      </c>
      <c r="O111" s="97">
        <f t="shared" si="7"/>
        <v>0</v>
      </c>
      <c r="P111" s="97">
        <f t="shared" si="16"/>
        <v>1</v>
      </c>
      <c r="Q111" s="99">
        <f t="shared" si="8"/>
        <v>0</v>
      </c>
      <c r="R111" s="99">
        <f t="shared" si="17"/>
        <v>1</v>
      </c>
      <c r="S111" s="99">
        <f t="shared" si="18"/>
        <v>1</v>
      </c>
      <c r="T111" s="99">
        <f t="shared" si="19"/>
        <v>0</v>
      </c>
      <c r="U111" s="99">
        <f t="shared" si="20"/>
        <v>0</v>
      </c>
      <c r="V111" s="100">
        <f t="shared" si="21"/>
        <v>0</v>
      </c>
      <c r="W111" s="99">
        <f t="shared" si="22"/>
        <v>0</v>
      </c>
      <c r="X111" s="81">
        <f t="shared" si="23"/>
        <v>0</v>
      </c>
      <c r="Y111" s="81">
        <f t="shared" si="24"/>
        <v>0</v>
      </c>
      <c r="Z111" s="81">
        <f t="shared" si="25"/>
        <v>0</v>
      </c>
      <c r="AA111" s="81">
        <f t="shared" si="26"/>
        <v>0</v>
      </c>
      <c r="AB111" s="81">
        <f t="shared" si="27"/>
        <v>0</v>
      </c>
      <c r="AC111" s="81" t="str">
        <f t="shared" si="28"/>
        <v/>
      </c>
      <c r="AD111" s="100">
        <f t="shared" si="29"/>
        <v>0</v>
      </c>
      <c r="AE111" s="101">
        <f t="shared" si="30"/>
        <v>0</v>
      </c>
      <c r="AF111" s="102">
        <f t="shared" si="31"/>
        <v>0</v>
      </c>
      <c r="AG111" s="102">
        <f t="shared" si="32"/>
        <v>0</v>
      </c>
      <c r="AH111" s="102">
        <f t="shared" si="33"/>
        <v>0</v>
      </c>
      <c r="AI111" s="6"/>
    </row>
    <row r="112" spans="2:35" ht="15" customHeight="1">
      <c r="H112" s="95">
        <v>57</v>
      </c>
      <c r="I112" s="95">
        <f t="shared" si="10"/>
        <v>-693652</v>
      </c>
      <c r="J112" s="96">
        <f t="shared" si="11"/>
        <v>694019</v>
      </c>
      <c r="K112" s="97">
        <f t="shared" si="12"/>
        <v>0</v>
      </c>
      <c r="L112" s="97">
        <f t="shared" si="13"/>
        <v>0</v>
      </c>
      <c r="M112" s="97">
        <f t="shared" si="14"/>
        <v>0</v>
      </c>
      <c r="N112" s="98">
        <f t="shared" si="15"/>
        <v>1</v>
      </c>
      <c r="O112" s="97">
        <f t="shared" si="7"/>
        <v>0</v>
      </c>
      <c r="P112" s="97">
        <f t="shared" si="16"/>
        <v>1</v>
      </c>
      <c r="Q112" s="99">
        <f t="shared" si="8"/>
        <v>0</v>
      </c>
      <c r="R112" s="99">
        <f t="shared" si="17"/>
        <v>1</v>
      </c>
      <c r="S112" s="99">
        <f t="shared" si="18"/>
        <v>1</v>
      </c>
      <c r="T112" s="99">
        <f t="shared" si="19"/>
        <v>0</v>
      </c>
      <c r="U112" s="99">
        <f t="shared" si="20"/>
        <v>0</v>
      </c>
      <c r="V112" s="100">
        <f t="shared" si="21"/>
        <v>0</v>
      </c>
      <c r="W112" s="99">
        <f t="shared" si="22"/>
        <v>0</v>
      </c>
      <c r="X112" s="81">
        <f t="shared" si="23"/>
        <v>0</v>
      </c>
      <c r="Y112" s="81">
        <f t="shared" si="24"/>
        <v>0</v>
      </c>
      <c r="Z112" s="81">
        <f t="shared" si="25"/>
        <v>0</v>
      </c>
      <c r="AA112" s="81">
        <f t="shared" si="26"/>
        <v>0</v>
      </c>
      <c r="AB112" s="81">
        <f t="shared" si="27"/>
        <v>0</v>
      </c>
      <c r="AC112" s="81" t="str">
        <f t="shared" si="28"/>
        <v/>
      </c>
      <c r="AD112" s="100">
        <f t="shared" si="29"/>
        <v>0</v>
      </c>
      <c r="AE112" s="101">
        <f t="shared" si="30"/>
        <v>0</v>
      </c>
      <c r="AF112" s="102">
        <f t="shared" si="31"/>
        <v>0</v>
      </c>
      <c r="AG112" s="102">
        <f t="shared" si="32"/>
        <v>0</v>
      </c>
      <c r="AH112" s="102">
        <f t="shared" si="33"/>
        <v>0</v>
      </c>
      <c r="AI112" s="6"/>
    </row>
    <row r="113" spans="8:35" ht="15" customHeight="1">
      <c r="H113" s="95">
        <v>58</v>
      </c>
      <c r="I113" s="95">
        <f t="shared" si="10"/>
        <v>-693653</v>
      </c>
      <c r="J113" s="96">
        <f t="shared" si="11"/>
        <v>694020</v>
      </c>
      <c r="K113" s="97">
        <f t="shared" si="12"/>
        <v>0</v>
      </c>
      <c r="L113" s="97">
        <f t="shared" si="13"/>
        <v>0</v>
      </c>
      <c r="M113" s="97">
        <f t="shared" si="14"/>
        <v>0</v>
      </c>
      <c r="N113" s="98">
        <f t="shared" si="15"/>
        <v>1</v>
      </c>
      <c r="O113" s="97">
        <f t="shared" si="7"/>
        <v>0</v>
      </c>
      <c r="P113" s="97">
        <f t="shared" si="16"/>
        <v>1</v>
      </c>
      <c r="Q113" s="99">
        <f t="shared" si="8"/>
        <v>0</v>
      </c>
      <c r="R113" s="99">
        <f t="shared" si="17"/>
        <v>1</v>
      </c>
      <c r="S113" s="99">
        <f t="shared" si="18"/>
        <v>1</v>
      </c>
      <c r="T113" s="99">
        <f t="shared" si="19"/>
        <v>0</v>
      </c>
      <c r="U113" s="99">
        <f t="shared" si="20"/>
        <v>0</v>
      </c>
      <c r="V113" s="100">
        <f t="shared" si="21"/>
        <v>0</v>
      </c>
      <c r="W113" s="99">
        <f t="shared" si="22"/>
        <v>0</v>
      </c>
      <c r="X113" s="81">
        <f t="shared" si="23"/>
        <v>0</v>
      </c>
      <c r="Y113" s="81">
        <f t="shared" si="24"/>
        <v>0</v>
      </c>
      <c r="Z113" s="81">
        <f t="shared" si="25"/>
        <v>0</v>
      </c>
      <c r="AA113" s="81">
        <f t="shared" si="26"/>
        <v>0</v>
      </c>
      <c r="AB113" s="81">
        <f t="shared" si="27"/>
        <v>0</v>
      </c>
      <c r="AC113" s="81" t="str">
        <f t="shared" si="28"/>
        <v/>
      </c>
      <c r="AD113" s="100">
        <f t="shared" si="29"/>
        <v>0</v>
      </c>
      <c r="AE113" s="101">
        <f t="shared" si="30"/>
        <v>0</v>
      </c>
      <c r="AF113" s="102">
        <f t="shared" si="31"/>
        <v>0</v>
      </c>
      <c r="AG113" s="102">
        <f t="shared" si="32"/>
        <v>0</v>
      </c>
      <c r="AH113" s="102">
        <f t="shared" si="33"/>
        <v>0</v>
      </c>
      <c r="AI113" s="6"/>
    </row>
    <row r="114" spans="8:35" ht="15" customHeight="1">
      <c r="H114" s="95">
        <v>59</v>
      </c>
      <c r="I114" s="95">
        <f t="shared" si="10"/>
        <v>-693654</v>
      </c>
      <c r="J114" s="96">
        <f t="shared" si="11"/>
        <v>694021</v>
      </c>
      <c r="K114" s="97">
        <f t="shared" si="12"/>
        <v>0</v>
      </c>
      <c r="L114" s="97">
        <f t="shared" si="13"/>
        <v>0</v>
      </c>
      <c r="M114" s="97">
        <f t="shared" si="14"/>
        <v>0</v>
      </c>
      <c r="N114" s="98">
        <f t="shared" si="15"/>
        <v>1</v>
      </c>
      <c r="O114" s="97">
        <f t="shared" si="7"/>
        <v>0</v>
      </c>
      <c r="P114" s="97">
        <f t="shared" si="16"/>
        <v>1</v>
      </c>
      <c r="Q114" s="99">
        <f t="shared" si="8"/>
        <v>0</v>
      </c>
      <c r="R114" s="99">
        <f t="shared" si="17"/>
        <v>1</v>
      </c>
      <c r="S114" s="99">
        <f t="shared" si="18"/>
        <v>1</v>
      </c>
      <c r="T114" s="99">
        <f t="shared" si="19"/>
        <v>0</v>
      </c>
      <c r="U114" s="99">
        <f t="shared" si="20"/>
        <v>0</v>
      </c>
      <c r="V114" s="100">
        <f t="shared" si="21"/>
        <v>0</v>
      </c>
      <c r="W114" s="99">
        <f t="shared" si="22"/>
        <v>0</v>
      </c>
      <c r="X114" s="81">
        <f t="shared" si="23"/>
        <v>0</v>
      </c>
      <c r="Y114" s="81">
        <f t="shared" si="24"/>
        <v>0</v>
      </c>
      <c r="Z114" s="81">
        <f t="shared" si="25"/>
        <v>0</v>
      </c>
      <c r="AA114" s="81">
        <f t="shared" si="26"/>
        <v>0</v>
      </c>
      <c r="AB114" s="81">
        <f t="shared" si="27"/>
        <v>0</v>
      </c>
      <c r="AC114" s="81" t="str">
        <f t="shared" si="28"/>
        <v/>
      </c>
      <c r="AD114" s="100">
        <f t="shared" si="29"/>
        <v>0</v>
      </c>
      <c r="AE114" s="101">
        <f t="shared" si="30"/>
        <v>0</v>
      </c>
      <c r="AF114" s="102">
        <f t="shared" si="31"/>
        <v>0</v>
      </c>
      <c r="AG114" s="102">
        <f t="shared" si="32"/>
        <v>0</v>
      </c>
      <c r="AH114" s="102">
        <f t="shared" si="33"/>
        <v>0</v>
      </c>
      <c r="AI114" s="6"/>
    </row>
    <row r="115" spans="8:35" ht="15" customHeight="1">
      <c r="H115" s="95">
        <v>60</v>
      </c>
      <c r="I115" s="95">
        <f t="shared" si="10"/>
        <v>-693655</v>
      </c>
      <c r="J115" s="96">
        <f t="shared" si="11"/>
        <v>694022</v>
      </c>
      <c r="K115" s="97">
        <f t="shared" si="12"/>
        <v>0</v>
      </c>
      <c r="L115" s="97">
        <f t="shared" si="13"/>
        <v>0</v>
      </c>
      <c r="M115" s="97">
        <f t="shared" si="14"/>
        <v>0</v>
      </c>
      <c r="N115" s="98">
        <f t="shared" si="15"/>
        <v>1</v>
      </c>
      <c r="O115" s="97">
        <f t="shared" si="7"/>
        <v>0</v>
      </c>
      <c r="P115" s="97">
        <f t="shared" si="16"/>
        <v>1</v>
      </c>
      <c r="Q115" s="99">
        <f t="shared" si="8"/>
        <v>0</v>
      </c>
      <c r="R115" s="99">
        <f t="shared" si="17"/>
        <v>1</v>
      </c>
      <c r="S115" s="99">
        <f t="shared" si="18"/>
        <v>1</v>
      </c>
      <c r="T115" s="99">
        <f t="shared" si="19"/>
        <v>0</v>
      </c>
      <c r="U115" s="99">
        <f t="shared" si="20"/>
        <v>0</v>
      </c>
      <c r="V115" s="100">
        <f t="shared" si="21"/>
        <v>0</v>
      </c>
      <c r="W115" s="99">
        <f t="shared" si="22"/>
        <v>0</v>
      </c>
      <c r="X115" s="81">
        <f t="shared" si="23"/>
        <v>0</v>
      </c>
      <c r="Y115" s="81">
        <f t="shared" si="24"/>
        <v>0</v>
      </c>
      <c r="Z115" s="81">
        <f t="shared" si="25"/>
        <v>0</v>
      </c>
      <c r="AA115" s="81">
        <f t="shared" si="26"/>
        <v>0</v>
      </c>
      <c r="AB115" s="81">
        <f t="shared" si="27"/>
        <v>0</v>
      </c>
      <c r="AC115" s="81" t="str">
        <f t="shared" si="28"/>
        <v/>
      </c>
      <c r="AD115" s="100">
        <f t="shared" si="29"/>
        <v>0</v>
      </c>
      <c r="AE115" s="101">
        <f t="shared" si="30"/>
        <v>0</v>
      </c>
      <c r="AF115" s="102">
        <f t="shared" si="31"/>
        <v>0</v>
      </c>
      <c r="AG115" s="102">
        <f t="shared" si="32"/>
        <v>0</v>
      </c>
      <c r="AH115" s="102">
        <f t="shared" si="33"/>
        <v>0</v>
      </c>
      <c r="AI115" s="6"/>
    </row>
    <row r="116" spans="8:35" ht="15" customHeight="1">
      <c r="H116" s="95">
        <v>61</v>
      </c>
      <c r="I116" s="95">
        <f t="shared" si="10"/>
        <v>-693656</v>
      </c>
      <c r="J116" s="96">
        <f t="shared" si="11"/>
        <v>694023</v>
      </c>
      <c r="K116" s="97">
        <f t="shared" si="12"/>
        <v>0</v>
      </c>
      <c r="L116" s="97">
        <f t="shared" si="13"/>
        <v>0</v>
      </c>
      <c r="M116" s="97">
        <f t="shared" si="14"/>
        <v>0</v>
      </c>
      <c r="N116" s="98">
        <f t="shared" si="15"/>
        <v>1</v>
      </c>
      <c r="O116" s="97">
        <f t="shared" si="7"/>
        <v>0</v>
      </c>
      <c r="P116" s="97">
        <f t="shared" si="16"/>
        <v>1</v>
      </c>
      <c r="Q116" s="99">
        <f t="shared" si="8"/>
        <v>0</v>
      </c>
      <c r="R116" s="99">
        <f t="shared" si="17"/>
        <v>1</v>
      </c>
      <c r="S116" s="99">
        <f t="shared" si="18"/>
        <v>1</v>
      </c>
      <c r="T116" s="99">
        <f t="shared" si="19"/>
        <v>0</v>
      </c>
      <c r="U116" s="99">
        <f t="shared" si="20"/>
        <v>0</v>
      </c>
      <c r="V116" s="100">
        <f t="shared" si="21"/>
        <v>0</v>
      </c>
      <c r="W116" s="99">
        <f t="shared" si="22"/>
        <v>0</v>
      </c>
      <c r="X116" s="81">
        <f t="shared" si="23"/>
        <v>0</v>
      </c>
      <c r="Y116" s="81">
        <f t="shared" si="24"/>
        <v>0</v>
      </c>
      <c r="Z116" s="81">
        <f t="shared" si="25"/>
        <v>0</v>
      </c>
      <c r="AA116" s="81">
        <f t="shared" si="26"/>
        <v>0</v>
      </c>
      <c r="AB116" s="81">
        <f t="shared" si="27"/>
        <v>0</v>
      </c>
      <c r="AC116" s="81" t="str">
        <f t="shared" si="28"/>
        <v/>
      </c>
      <c r="AD116" s="100">
        <f t="shared" si="29"/>
        <v>0</v>
      </c>
      <c r="AE116" s="101">
        <f t="shared" si="30"/>
        <v>0</v>
      </c>
      <c r="AF116" s="102">
        <f t="shared" si="31"/>
        <v>0</v>
      </c>
      <c r="AG116" s="102">
        <f t="shared" si="32"/>
        <v>0</v>
      </c>
      <c r="AH116" s="102">
        <f t="shared" si="33"/>
        <v>0</v>
      </c>
      <c r="AI116" s="6"/>
    </row>
    <row r="117" spans="8:35" ht="15" customHeight="1">
      <c r="H117" s="95">
        <v>62</v>
      </c>
      <c r="I117" s="95">
        <f t="shared" si="10"/>
        <v>-693657</v>
      </c>
      <c r="J117" s="96">
        <f t="shared" si="11"/>
        <v>694024</v>
      </c>
      <c r="K117" s="97">
        <f t="shared" si="12"/>
        <v>0</v>
      </c>
      <c r="L117" s="97">
        <f t="shared" si="13"/>
        <v>0</v>
      </c>
      <c r="M117" s="97">
        <f t="shared" si="14"/>
        <v>0</v>
      </c>
      <c r="N117" s="98">
        <f t="shared" si="15"/>
        <v>1</v>
      </c>
      <c r="O117" s="97">
        <f t="shared" si="7"/>
        <v>0</v>
      </c>
      <c r="P117" s="97">
        <f t="shared" si="16"/>
        <v>1</v>
      </c>
      <c r="Q117" s="99">
        <f t="shared" si="8"/>
        <v>0</v>
      </c>
      <c r="R117" s="99">
        <f t="shared" si="17"/>
        <v>1</v>
      </c>
      <c r="S117" s="99">
        <f t="shared" si="18"/>
        <v>1</v>
      </c>
      <c r="T117" s="99">
        <f t="shared" si="19"/>
        <v>0</v>
      </c>
      <c r="U117" s="99">
        <f t="shared" si="20"/>
        <v>0</v>
      </c>
      <c r="V117" s="100">
        <f t="shared" si="21"/>
        <v>0</v>
      </c>
      <c r="W117" s="99">
        <f t="shared" si="22"/>
        <v>0</v>
      </c>
      <c r="X117" s="81">
        <f t="shared" si="23"/>
        <v>0</v>
      </c>
      <c r="Y117" s="81">
        <f t="shared" si="24"/>
        <v>0</v>
      </c>
      <c r="Z117" s="81">
        <f t="shared" si="25"/>
        <v>0</v>
      </c>
      <c r="AA117" s="81">
        <f t="shared" si="26"/>
        <v>0</v>
      </c>
      <c r="AB117" s="81">
        <f t="shared" si="27"/>
        <v>0</v>
      </c>
      <c r="AC117" s="81" t="str">
        <f t="shared" si="28"/>
        <v/>
      </c>
      <c r="AD117" s="100">
        <f t="shared" si="29"/>
        <v>0</v>
      </c>
      <c r="AE117" s="101">
        <f t="shared" si="30"/>
        <v>0</v>
      </c>
      <c r="AF117" s="102">
        <f t="shared" si="31"/>
        <v>0</v>
      </c>
      <c r="AG117" s="102">
        <f t="shared" si="32"/>
        <v>0</v>
      </c>
      <c r="AH117" s="102">
        <f t="shared" si="33"/>
        <v>0</v>
      </c>
      <c r="AI117" s="6"/>
    </row>
    <row r="118" spans="8:35" ht="15" customHeight="1">
      <c r="H118" s="95">
        <v>63</v>
      </c>
      <c r="I118" s="95">
        <f t="shared" si="10"/>
        <v>-693658</v>
      </c>
      <c r="J118" s="96">
        <f t="shared" si="11"/>
        <v>694025</v>
      </c>
      <c r="K118" s="97">
        <f t="shared" si="12"/>
        <v>0</v>
      </c>
      <c r="L118" s="97">
        <f t="shared" si="13"/>
        <v>0</v>
      </c>
      <c r="M118" s="97">
        <f t="shared" si="14"/>
        <v>0</v>
      </c>
      <c r="N118" s="98">
        <f t="shared" si="15"/>
        <v>1</v>
      </c>
      <c r="O118" s="97">
        <f t="shared" si="7"/>
        <v>0</v>
      </c>
      <c r="P118" s="97">
        <f t="shared" si="16"/>
        <v>1</v>
      </c>
      <c r="Q118" s="99">
        <f t="shared" si="8"/>
        <v>0</v>
      </c>
      <c r="R118" s="99">
        <f t="shared" si="17"/>
        <v>1</v>
      </c>
      <c r="S118" s="99">
        <f t="shared" si="18"/>
        <v>1</v>
      </c>
      <c r="T118" s="99">
        <f t="shared" si="19"/>
        <v>0</v>
      </c>
      <c r="U118" s="99">
        <f t="shared" si="20"/>
        <v>0</v>
      </c>
      <c r="V118" s="100">
        <f t="shared" si="21"/>
        <v>0</v>
      </c>
      <c r="W118" s="99">
        <f t="shared" si="22"/>
        <v>0</v>
      </c>
      <c r="X118" s="81">
        <f t="shared" si="23"/>
        <v>0</v>
      </c>
      <c r="Y118" s="81">
        <f t="shared" si="24"/>
        <v>0</v>
      </c>
      <c r="Z118" s="81">
        <f t="shared" si="25"/>
        <v>0</v>
      </c>
      <c r="AA118" s="81">
        <f t="shared" si="26"/>
        <v>0</v>
      </c>
      <c r="AB118" s="81">
        <f t="shared" si="27"/>
        <v>0</v>
      </c>
      <c r="AC118" s="81" t="str">
        <f t="shared" si="28"/>
        <v/>
      </c>
      <c r="AD118" s="100">
        <f t="shared" si="29"/>
        <v>0</v>
      </c>
      <c r="AE118" s="101">
        <f t="shared" si="30"/>
        <v>0</v>
      </c>
      <c r="AF118" s="102">
        <f t="shared" si="31"/>
        <v>0</v>
      </c>
      <c r="AG118" s="102">
        <f t="shared" si="32"/>
        <v>0</v>
      </c>
      <c r="AH118" s="102">
        <f t="shared" si="33"/>
        <v>0</v>
      </c>
      <c r="AI118" s="6"/>
    </row>
    <row r="119" spans="8:35" ht="15" customHeight="1">
      <c r="H119" s="95">
        <v>64</v>
      </c>
      <c r="I119" s="95">
        <f t="shared" si="10"/>
        <v>-693659</v>
      </c>
      <c r="J119" s="96">
        <f t="shared" si="11"/>
        <v>694026</v>
      </c>
      <c r="K119" s="97">
        <f t="shared" si="12"/>
        <v>0</v>
      </c>
      <c r="L119" s="97">
        <f t="shared" si="13"/>
        <v>0</v>
      </c>
      <c r="M119" s="97">
        <f t="shared" si="14"/>
        <v>0</v>
      </c>
      <c r="N119" s="98">
        <f t="shared" si="15"/>
        <v>1</v>
      </c>
      <c r="O119" s="97">
        <f t="shared" si="7"/>
        <v>0</v>
      </c>
      <c r="P119" s="97">
        <f t="shared" si="16"/>
        <v>1</v>
      </c>
      <c r="Q119" s="99">
        <f t="shared" si="8"/>
        <v>0</v>
      </c>
      <c r="R119" s="99">
        <f t="shared" si="17"/>
        <v>1</v>
      </c>
      <c r="S119" s="99">
        <f t="shared" si="18"/>
        <v>1</v>
      </c>
      <c r="T119" s="99">
        <f t="shared" si="19"/>
        <v>0</v>
      </c>
      <c r="U119" s="99">
        <f t="shared" si="20"/>
        <v>0</v>
      </c>
      <c r="V119" s="100">
        <f t="shared" si="21"/>
        <v>0</v>
      </c>
      <c r="W119" s="99">
        <f t="shared" si="22"/>
        <v>0</v>
      </c>
      <c r="X119" s="81">
        <f t="shared" si="23"/>
        <v>0</v>
      </c>
      <c r="Y119" s="81">
        <f t="shared" si="24"/>
        <v>0</v>
      </c>
      <c r="Z119" s="81">
        <f t="shared" si="25"/>
        <v>0</v>
      </c>
      <c r="AA119" s="81">
        <f t="shared" si="26"/>
        <v>0</v>
      </c>
      <c r="AB119" s="81">
        <f t="shared" si="27"/>
        <v>0</v>
      </c>
      <c r="AC119" s="81" t="str">
        <f t="shared" si="28"/>
        <v/>
      </c>
      <c r="AD119" s="100">
        <f t="shared" si="29"/>
        <v>0</v>
      </c>
      <c r="AE119" s="101">
        <f t="shared" si="30"/>
        <v>0</v>
      </c>
      <c r="AF119" s="102">
        <f t="shared" si="31"/>
        <v>0</v>
      </c>
      <c r="AG119" s="102">
        <f t="shared" si="32"/>
        <v>0</v>
      </c>
      <c r="AH119" s="102">
        <f t="shared" si="33"/>
        <v>0</v>
      </c>
      <c r="AI119" s="6"/>
    </row>
    <row r="120" spans="8:35" ht="15" customHeight="1">
      <c r="H120" s="95">
        <v>65</v>
      </c>
      <c r="I120" s="95">
        <f t="shared" si="10"/>
        <v>-693660</v>
      </c>
      <c r="J120" s="96">
        <f t="shared" si="11"/>
        <v>694027</v>
      </c>
      <c r="K120" s="97">
        <f t="shared" si="12"/>
        <v>0</v>
      </c>
      <c r="L120" s="97">
        <f t="shared" si="13"/>
        <v>0</v>
      </c>
      <c r="M120" s="97">
        <f t="shared" si="14"/>
        <v>0</v>
      </c>
      <c r="N120" s="98">
        <f t="shared" si="15"/>
        <v>1</v>
      </c>
      <c r="O120" s="97">
        <f t="shared" si="7"/>
        <v>0</v>
      </c>
      <c r="P120" s="97">
        <f t="shared" si="16"/>
        <v>1</v>
      </c>
      <c r="Q120" s="99">
        <f t="shared" si="8"/>
        <v>0</v>
      </c>
      <c r="R120" s="99">
        <f t="shared" si="17"/>
        <v>1</v>
      </c>
      <c r="S120" s="99">
        <f t="shared" si="18"/>
        <v>1</v>
      </c>
      <c r="T120" s="99">
        <f t="shared" si="19"/>
        <v>0</v>
      </c>
      <c r="U120" s="99">
        <f t="shared" si="20"/>
        <v>0</v>
      </c>
      <c r="V120" s="100">
        <f t="shared" si="21"/>
        <v>0</v>
      </c>
      <c r="W120" s="99">
        <f t="shared" si="22"/>
        <v>0</v>
      </c>
      <c r="X120" s="81">
        <f t="shared" si="23"/>
        <v>0</v>
      </c>
      <c r="Y120" s="81">
        <f t="shared" si="24"/>
        <v>0</v>
      </c>
      <c r="Z120" s="81">
        <f t="shared" si="25"/>
        <v>0</v>
      </c>
      <c r="AA120" s="81">
        <f t="shared" si="26"/>
        <v>0</v>
      </c>
      <c r="AB120" s="81">
        <f t="shared" si="27"/>
        <v>0</v>
      </c>
      <c r="AC120" s="81" t="str">
        <f t="shared" si="28"/>
        <v/>
      </c>
      <c r="AD120" s="100">
        <f t="shared" si="29"/>
        <v>0</v>
      </c>
      <c r="AE120" s="101">
        <f t="shared" si="30"/>
        <v>0</v>
      </c>
      <c r="AF120" s="102">
        <f t="shared" si="31"/>
        <v>0</v>
      </c>
      <c r="AG120" s="102">
        <f t="shared" si="32"/>
        <v>0</v>
      </c>
      <c r="AH120" s="102">
        <f t="shared" si="33"/>
        <v>0</v>
      </c>
      <c r="AI120" s="6"/>
    </row>
    <row r="121" spans="8:35" ht="15" customHeight="1">
      <c r="H121" s="95">
        <v>66</v>
      </c>
      <c r="I121" s="95">
        <f t="shared" si="10"/>
        <v>-693661</v>
      </c>
      <c r="J121" s="96">
        <f t="shared" si="11"/>
        <v>694028</v>
      </c>
      <c r="K121" s="97">
        <f t="shared" si="12"/>
        <v>0</v>
      </c>
      <c r="L121" s="97">
        <f t="shared" si="13"/>
        <v>0</v>
      </c>
      <c r="M121" s="97">
        <f t="shared" si="14"/>
        <v>0</v>
      </c>
      <c r="N121" s="98">
        <f t="shared" si="15"/>
        <v>1</v>
      </c>
      <c r="O121" s="97">
        <f t="shared" si="7"/>
        <v>0</v>
      </c>
      <c r="P121" s="97">
        <f t="shared" si="16"/>
        <v>1</v>
      </c>
      <c r="Q121" s="99">
        <f t="shared" si="8"/>
        <v>0</v>
      </c>
      <c r="R121" s="99">
        <f t="shared" si="17"/>
        <v>1</v>
      </c>
      <c r="S121" s="99">
        <f t="shared" si="18"/>
        <v>1</v>
      </c>
      <c r="T121" s="99">
        <f t="shared" si="19"/>
        <v>0</v>
      </c>
      <c r="U121" s="99">
        <f t="shared" si="20"/>
        <v>0</v>
      </c>
      <c r="V121" s="100">
        <f t="shared" si="21"/>
        <v>0</v>
      </c>
      <c r="W121" s="99">
        <f t="shared" si="22"/>
        <v>0</v>
      </c>
      <c r="X121" s="81">
        <f t="shared" si="23"/>
        <v>0</v>
      </c>
      <c r="Y121" s="81">
        <f t="shared" si="24"/>
        <v>0</v>
      </c>
      <c r="Z121" s="81">
        <f t="shared" si="25"/>
        <v>0</v>
      </c>
      <c r="AA121" s="81">
        <f t="shared" si="26"/>
        <v>0</v>
      </c>
      <c r="AB121" s="81">
        <f t="shared" si="27"/>
        <v>0</v>
      </c>
      <c r="AC121" s="81" t="str">
        <f t="shared" si="28"/>
        <v/>
      </c>
      <c r="AD121" s="100">
        <f t="shared" si="29"/>
        <v>0</v>
      </c>
      <c r="AE121" s="101">
        <f t="shared" si="30"/>
        <v>0</v>
      </c>
      <c r="AF121" s="102">
        <f t="shared" si="31"/>
        <v>0</v>
      </c>
      <c r="AG121" s="102">
        <f t="shared" si="32"/>
        <v>0</v>
      </c>
      <c r="AH121" s="102">
        <f t="shared" si="33"/>
        <v>0</v>
      </c>
      <c r="AI121" s="6"/>
    </row>
    <row r="122" spans="8:35" ht="15" customHeight="1">
      <c r="H122" s="95">
        <v>67</v>
      </c>
      <c r="I122" s="95">
        <f t="shared" si="10"/>
        <v>-693662</v>
      </c>
      <c r="J122" s="96">
        <f t="shared" si="11"/>
        <v>694029</v>
      </c>
      <c r="K122" s="97">
        <f t="shared" si="12"/>
        <v>0</v>
      </c>
      <c r="L122" s="97">
        <f t="shared" si="13"/>
        <v>0</v>
      </c>
      <c r="M122" s="97">
        <f t="shared" si="14"/>
        <v>0</v>
      </c>
      <c r="N122" s="98">
        <f t="shared" si="15"/>
        <v>1</v>
      </c>
      <c r="O122" s="97">
        <f t="shared" si="7"/>
        <v>0</v>
      </c>
      <c r="P122" s="97">
        <f t="shared" si="16"/>
        <v>1</v>
      </c>
      <c r="Q122" s="99">
        <f t="shared" si="8"/>
        <v>0</v>
      </c>
      <c r="R122" s="99">
        <f t="shared" si="17"/>
        <v>1</v>
      </c>
      <c r="S122" s="99">
        <f t="shared" si="18"/>
        <v>1</v>
      </c>
      <c r="T122" s="99">
        <f t="shared" si="19"/>
        <v>0</v>
      </c>
      <c r="U122" s="99">
        <f t="shared" si="20"/>
        <v>0</v>
      </c>
      <c r="V122" s="100">
        <f t="shared" si="21"/>
        <v>0</v>
      </c>
      <c r="W122" s="99">
        <f t="shared" si="22"/>
        <v>0</v>
      </c>
      <c r="X122" s="81">
        <f t="shared" si="23"/>
        <v>0</v>
      </c>
      <c r="Y122" s="81">
        <f t="shared" si="24"/>
        <v>0</v>
      </c>
      <c r="Z122" s="81">
        <f t="shared" si="25"/>
        <v>0</v>
      </c>
      <c r="AA122" s="81">
        <f t="shared" si="26"/>
        <v>0</v>
      </c>
      <c r="AB122" s="81">
        <f t="shared" si="27"/>
        <v>0</v>
      </c>
      <c r="AC122" s="81" t="str">
        <f t="shared" si="28"/>
        <v/>
      </c>
      <c r="AD122" s="100">
        <f t="shared" si="29"/>
        <v>0</v>
      </c>
      <c r="AE122" s="101">
        <f t="shared" si="30"/>
        <v>0</v>
      </c>
      <c r="AF122" s="102">
        <f t="shared" si="31"/>
        <v>0</v>
      </c>
      <c r="AG122" s="102">
        <f t="shared" si="32"/>
        <v>0</v>
      </c>
      <c r="AH122" s="102">
        <f t="shared" si="33"/>
        <v>0</v>
      </c>
      <c r="AI122" s="6"/>
    </row>
    <row r="123" spans="8:35" ht="15" customHeight="1">
      <c r="H123" s="95">
        <v>68</v>
      </c>
      <c r="I123" s="95">
        <f t="shared" si="10"/>
        <v>-693663</v>
      </c>
      <c r="J123" s="96">
        <f t="shared" si="11"/>
        <v>694030</v>
      </c>
      <c r="K123" s="97">
        <f t="shared" si="12"/>
        <v>0</v>
      </c>
      <c r="L123" s="97">
        <f t="shared" si="13"/>
        <v>0</v>
      </c>
      <c r="M123" s="97">
        <f t="shared" si="14"/>
        <v>0</v>
      </c>
      <c r="N123" s="98">
        <f t="shared" si="15"/>
        <v>1</v>
      </c>
      <c r="O123" s="97">
        <f t="shared" si="7"/>
        <v>0</v>
      </c>
      <c r="P123" s="97">
        <f t="shared" si="16"/>
        <v>1</v>
      </c>
      <c r="Q123" s="99">
        <f t="shared" si="8"/>
        <v>0</v>
      </c>
      <c r="R123" s="99">
        <f t="shared" si="17"/>
        <v>1</v>
      </c>
      <c r="S123" s="99">
        <f t="shared" si="18"/>
        <v>1</v>
      </c>
      <c r="T123" s="99">
        <f t="shared" si="19"/>
        <v>0</v>
      </c>
      <c r="U123" s="99">
        <f t="shared" si="20"/>
        <v>0</v>
      </c>
      <c r="V123" s="100">
        <f t="shared" si="21"/>
        <v>0</v>
      </c>
      <c r="W123" s="99">
        <f t="shared" si="22"/>
        <v>0</v>
      </c>
      <c r="X123" s="81">
        <f t="shared" si="23"/>
        <v>0</v>
      </c>
      <c r="Y123" s="81">
        <f t="shared" si="24"/>
        <v>0</v>
      </c>
      <c r="Z123" s="81">
        <f t="shared" si="25"/>
        <v>0</v>
      </c>
      <c r="AA123" s="81">
        <f t="shared" si="26"/>
        <v>0</v>
      </c>
      <c r="AB123" s="81">
        <f t="shared" si="27"/>
        <v>0</v>
      </c>
      <c r="AC123" s="81" t="str">
        <f t="shared" si="28"/>
        <v/>
      </c>
      <c r="AD123" s="100">
        <f t="shared" si="29"/>
        <v>0</v>
      </c>
      <c r="AE123" s="101">
        <f t="shared" si="30"/>
        <v>0</v>
      </c>
      <c r="AF123" s="102">
        <f t="shared" si="31"/>
        <v>0</v>
      </c>
      <c r="AG123" s="102">
        <f t="shared" si="32"/>
        <v>0</v>
      </c>
      <c r="AH123" s="102">
        <f t="shared" si="33"/>
        <v>0</v>
      </c>
      <c r="AI123" s="6"/>
    </row>
    <row r="124" spans="8:35" ht="15" customHeight="1">
      <c r="H124" s="95">
        <v>69</v>
      </c>
      <c r="I124" s="95">
        <f t="shared" si="10"/>
        <v>-693664</v>
      </c>
      <c r="J124" s="96">
        <f t="shared" si="11"/>
        <v>694031</v>
      </c>
      <c r="K124" s="97">
        <f t="shared" si="12"/>
        <v>0</v>
      </c>
      <c r="L124" s="97">
        <f t="shared" si="13"/>
        <v>0</v>
      </c>
      <c r="M124" s="97">
        <f t="shared" si="14"/>
        <v>0</v>
      </c>
      <c r="N124" s="98">
        <f t="shared" si="15"/>
        <v>1</v>
      </c>
      <c r="O124" s="97">
        <f t="shared" si="7"/>
        <v>0</v>
      </c>
      <c r="P124" s="97">
        <f t="shared" si="16"/>
        <v>1</v>
      </c>
      <c r="Q124" s="99">
        <f t="shared" si="8"/>
        <v>0</v>
      </c>
      <c r="R124" s="99">
        <f t="shared" si="17"/>
        <v>1</v>
      </c>
      <c r="S124" s="99">
        <f t="shared" si="18"/>
        <v>1</v>
      </c>
      <c r="T124" s="99">
        <f t="shared" si="19"/>
        <v>0</v>
      </c>
      <c r="U124" s="99">
        <f t="shared" si="20"/>
        <v>0</v>
      </c>
      <c r="V124" s="100">
        <f t="shared" si="21"/>
        <v>0</v>
      </c>
      <c r="W124" s="99">
        <f t="shared" si="22"/>
        <v>0</v>
      </c>
      <c r="X124" s="81">
        <f t="shared" si="23"/>
        <v>0</v>
      </c>
      <c r="Y124" s="81">
        <f t="shared" si="24"/>
        <v>0</v>
      </c>
      <c r="Z124" s="81">
        <f t="shared" si="25"/>
        <v>0</v>
      </c>
      <c r="AA124" s="81">
        <f t="shared" si="26"/>
        <v>0</v>
      </c>
      <c r="AB124" s="81">
        <f t="shared" si="27"/>
        <v>0</v>
      </c>
      <c r="AC124" s="81" t="str">
        <f t="shared" si="28"/>
        <v/>
      </c>
      <c r="AD124" s="100">
        <f t="shared" si="29"/>
        <v>0</v>
      </c>
      <c r="AE124" s="101">
        <f t="shared" si="30"/>
        <v>0</v>
      </c>
      <c r="AF124" s="102">
        <f t="shared" si="31"/>
        <v>0</v>
      </c>
      <c r="AG124" s="102">
        <f t="shared" si="32"/>
        <v>0</v>
      </c>
      <c r="AH124" s="102">
        <f t="shared" si="33"/>
        <v>0</v>
      </c>
      <c r="AI124" s="6"/>
    </row>
    <row r="125" spans="8:35" ht="15" customHeight="1">
      <c r="H125" s="95">
        <v>70</v>
      </c>
      <c r="I125" s="95">
        <f t="shared" si="10"/>
        <v>-693665</v>
      </c>
      <c r="J125" s="96">
        <f t="shared" si="11"/>
        <v>694032</v>
      </c>
      <c r="K125" s="97">
        <f t="shared" si="12"/>
        <v>0</v>
      </c>
      <c r="L125" s="97">
        <f t="shared" si="13"/>
        <v>0</v>
      </c>
      <c r="M125" s="97">
        <f t="shared" si="14"/>
        <v>0</v>
      </c>
      <c r="N125" s="98">
        <f t="shared" si="15"/>
        <v>1</v>
      </c>
      <c r="O125" s="97">
        <f t="shared" si="7"/>
        <v>0</v>
      </c>
      <c r="P125" s="97">
        <f t="shared" si="16"/>
        <v>1</v>
      </c>
      <c r="Q125" s="99">
        <f t="shared" si="8"/>
        <v>0</v>
      </c>
      <c r="R125" s="99">
        <f t="shared" si="17"/>
        <v>1</v>
      </c>
      <c r="S125" s="99">
        <f t="shared" si="18"/>
        <v>1</v>
      </c>
      <c r="T125" s="99">
        <f t="shared" si="19"/>
        <v>0</v>
      </c>
      <c r="U125" s="99">
        <f t="shared" si="20"/>
        <v>0</v>
      </c>
      <c r="V125" s="100">
        <f t="shared" si="21"/>
        <v>0</v>
      </c>
      <c r="W125" s="99">
        <f t="shared" si="22"/>
        <v>0</v>
      </c>
      <c r="X125" s="81">
        <f t="shared" si="23"/>
        <v>0</v>
      </c>
      <c r="Y125" s="81">
        <f t="shared" si="24"/>
        <v>0</v>
      </c>
      <c r="Z125" s="81">
        <f t="shared" si="25"/>
        <v>0</v>
      </c>
      <c r="AA125" s="81">
        <f t="shared" si="26"/>
        <v>0</v>
      </c>
      <c r="AB125" s="81">
        <f t="shared" si="27"/>
        <v>0</v>
      </c>
      <c r="AC125" s="81" t="str">
        <f t="shared" si="28"/>
        <v/>
      </c>
      <c r="AD125" s="100">
        <f t="shared" si="29"/>
        <v>0</v>
      </c>
      <c r="AE125" s="101">
        <f t="shared" si="30"/>
        <v>0</v>
      </c>
      <c r="AF125" s="102">
        <f t="shared" si="31"/>
        <v>0</v>
      </c>
      <c r="AG125" s="102">
        <f t="shared" si="32"/>
        <v>0</v>
      </c>
      <c r="AH125" s="102">
        <f t="shared" si="33"/>
        <v>0</v>
      </c>
      <c r="AI125" s="6"/>
    </row>
    <row r="126" spans="8:35" ht="15" customHeight="1">
      <c r="H126" s="95">
        <v>71</v>
      </c>
      <c r="I126" s="95">
        <f t="shared" si="10"/>
        <v>-693666</v>
      </c>
      <c r="J126" s="96">
        <f t="shared" si="11"/>
        <v>694033</v>
      </c>
      <c r="K126" s="97">
        <f t="shared" si="12"/>
        <v>0</v>
      </c>
      <c r="L126" s="97">
        <f t="shared" si="13"/>
        <v>0</v>
      </c>
      <c r="M126" s="97">
        <f t="shared" si="14"/>
        <v>0</v>
      </c>
      <c r="N126" s="98">
        <f t="shared" si="15"/>
        <v>1</v>
      </c>
      <c r="O126" s="97">
        <f t="shared" si="7"/>
        <v>0</v>
      </c>
      <c r="P126" s="97">
        <f t="shared" si="16"/>
        <v>1</v>
      </c>
      <c r="Q126" s="99">
        <f t="shared" si="8"/>
        <v>0</v>
      </c>
      <c r="R126" s="99">
        <f t="shared" si="17"/>
        <v>1</v>
      </c>
      <c r="S126" s="99">
        <f t="shared" si="18"/>
        <v>1</v>
      </c>
      <c r="T126" s="99">
        <f t="shared" si="19"/>
        <v>0</v>
      </c>
      <c r="U126" s="99">
        <f t="shared" si="20"/>
        <v>0</v>
      </c>
      <c r="V126" s="100">
        <f t="shared" si="21"/>
        <v>0</v>
      </c>
      <c r="W126" s="99">
        <f t="shared" si="22"/>
        <v>0</v>
      </c>
      <c r="X126" s="81">
        <f t="shared" si="23"/>
        <v>0</v>
      </c>
      <c r="Y126" s="81">
        <f t="shared" si="24"/>
        <v>0</v>
      </c>
      <c r="Z126" s="81">
        <f t="shared" si="25"/>
        <v>0</v>
      </c>
      <c r="AA126" s="81">
        <f t="shared" si="26"/>
        <v>0</v>
      </c>
      <c r="AB126" s="81">
        <f t="shared" si="27"/>
        <v>0</v>
      </c>
      <c r="AC126" s="81" t="str">
        <f t="shared" si="28"/>
        <v/>
      </c>
      <c r="AD126" s="100">
        <f t="shared" si="29"/>
        <v>0</v>
      </c>
      <c r="AE126" s="101">
        <f t="shared" si="30"/>
        <v>0</v>
      </c>
      <c r="AF126" s="102">
        <f t="shared" si="31"/>
        <v>0</v>
      </c>
      <c r="AG126" s="102">
        <f t="shared" si="32"/>
        <v>0</v>
      </c>
      <c r="AH126" s="102">
        <f t="shared" si="33"/>
        <v>0</v>
      </c>
      <c r="AI126" s="6"/>
    </row>
    <row r="127" spans="8:35" ht="15" customHeight="1">
      <c r="H127" s="95">
        <v>72</v>
      </c>
      <c r="I127" s="95">
        <f t="shared" si="10"/>
        <v>-693667</v>
      </c>
      <c r="J127" s="96">
        <f t="shared" si="11"/>
        <v>694034</v>
      </c>
      <c r="K127" s="97">
        <f t="shared" si="12"/>
        <v>0</v>
      </c>
      <c r="L127" s="97">
        <f t="shared" si="13"/>
        <v>0</v>
      </c>
      <c r="M127" s="97">
        <f t="shared" si="14"/>
        <v>0</v>
      </c>
      <c r="N127" s="98">
        <f t="shared" si="15"/>
        <v>1</v>
      </c>
      <c r="O127" s="97">
        <f t="shared" si="7"/>
        <v>0</v>
      </c>
      <c r="P127" s="97">
        <f t="shared" si="16"/>
        <v>1</v>
      </c>
      <c r="Q127" s="99">
        <f t="shared" si="8"/>
        <v>0</v>
      </c>
      <c r="R127" s="99">
        <f t="shared" si="17"/>
        <v>1</v>
      </c>
      <c r="S127" s="99">
        <f t="shared" si="18"/>
        <v>1</v>
      </c>
      <c r="T127" s="99">
        <f t="shared" si="19"/>
        <v>0</v>
      </c>
      <c r="U127" s="99">
        <f t="shared" si="20"/>
        <v>0</v>
      </c>
      <c r="V127" s="100">
        <f t="shared" si="21"/>
        <v>0</v>
      </c>
      <c r="W127" s="99">
        <f t="shared" si="22"/>
        <v>0</v>
      </c>
      <c r="X127" s="81">
        <f t="shared" si="23"/>
        <v>0</v>
      </c>
      <c r="Y127" s="81">
        <f t="shared" si="24"/>
        <v>0</v>
      </c>
      <c r="Z127" s="81">
        <f t="shared" si="25"/>
        <v>0</v>
      </c>
      <c r="AA127" s="81">
        <f t="shared" si="26"/>
        <v>0</v>
      </c>
      <c r="AB127" s="81">
        <f t="shared" si="27"/>
        <v>0</v>
      </c>
      <c r="AC127" s="81" t="str">
        <f t="shared" si="28"/>
        <v/>
      </c>
      <c r="AD127" s="100">
        <f t="shared" si="29"/>
        <v>0</v>
      </c>
      <c r="AE127" s="101">
        <f t="shared" si="30"/>
        <v>0</v>
      </c>
      <c r="AF127" s="102">
        <f t="shared" si="31"/>
        <v>0</v>
      </c>
      <c r="AG127" s="102">
        <f t="shared" si="32"/>
        <v>0</v>
      </c>
      <c r="AH127" s="102">
        <f t="shared" si="33"/>
        <v>0</v>
      </c>
      <c r="AI127" s="6"/>
    </row>
    <row r="128" spans="8:35" ht="15" customHeight="1">
      <c r="H128" s="95">
        <v>73</v>
      </c>
      <c r="I128" s="95">
        <f t="shared" si="10"/>
        <v>-693668</v>
      </c>
      <c r="J128" s="96">
        <f t="shared" si="11"/>
        <v>694035</v>
      </c>
      <c r="K128" s="97">
        <f t="shared" si="12"/>
        <v>0</v>
      </c>
      <c r="L128" s="97">
        <f t="shared" si="13"/>
        <v>0</v>
      </c>
      <c r="M128" s="97">
        <f t="shared" si="14"/>
        <v>0</v>
      </c>
      <c r="N128" s="98">
        <f t="shared" si="15"/>
        <v>1</v>
      </c>
      <c r="O128" s="97">
        <f t="shared" si="7"/>
        <v>0</v>
      </c>
      <c r="P128" s="97">
        <f t="shared" si="16"/>
        <v>1</v>
      </c>
      <c r="Q128" s="99">
        <f t="shared" si="8"/>
        <v>0</v>
      </c>
      <c r="R128" s="99">
        <f t="shared" si="17"/>
        <v>1</v>
      </c>
      <c r="S128" s="99">
        <f t="shared" si="18"/>
        <v>1</v>
      </c>
      <c r="T128" s="99">
        <f t="shared" si="19"/>
        <v>0</v>
      </c>
      <c r="U128" s="99">
        <f t="shared" si="20"/>
        <v>0</v>
      </c>
      <c r="V128" s="100">
        <f t="shared" si="21"/>
        <v>0</v>
      </c>
      <c r="W128" s="99">
        <f t="shared" si="22"/>
        <v>0</v>
      </c>
      <c r="X128" s="81">
        <f t="shared" si="23"/>
        <v>0</v>
      </c>
      <c r="Y128" s="81">
        <f t="shared" si="24"/>
        <v>0</v>
      </c>
      <c r="Z128" s="81">
        <f t="shared" si="25"/>
        <v>0</v>
      </c>
      <c r="AA128" s="81">
        <f t="shared" si="26"/>
        <v>0</v>
      </c>
      <c r="AB128" s="81">
        <f t="shared" si="27"/>
        <v>0</v>
      </c>
      <c r="AC128" s="81" t="str">
        <f t="shared" si="28"/>
        <v/>
      </c>
      <c r="AD128" s="100">
        <f t="shared" si="29"/>
        <v>0</v>
      </c>
      <c r="AE128" s="101">
        <f t="shared" si="30"/>
        <v>0</v>
      </c>
      <c r="AF128" s="102">
        <f t="shared" si="31"/>
        <v>0</v>
      </c>
      <c r="AG128" s="102">
        <f t="shared" si="32"/>
        <v>0</v>
      </c>
      <c r="AH128" s="102">
        <f t="shared" si="33"/>
        <v>0</v>
      </c>
      <c r="AI128" s="6"/>
    </row>
    <row r="129" spans="8:35" ht="15" customHeight="1">
      <c r="H129" s="95">
        <v>74</v>
      </c>
      <c r="I129" s="95">
        <f t="shared" si="10"/>
        <v>-693669</v>
      </c>
      <c r="J129" s="96">
        <f t="shared" si="11"/>
        <v>694036</v>
      </c>
      <c r="K129" s="97">
        <f t="shared" si="12"/>
        <v>0</v>
      </c>
      <c r="L129" s="97">
        <f t="shared" si="13"/>
        <v>0</v>
      </c>
      <c r="M129" s="97">
        <f t="shared" si="14"/>
        <v>0</v>
      </c>
      <c r="N129" s="98">
        <f t="shared" si="15"/>
        <v>1</v>
      </c>
      <c r="O129" s="97">
        <f t="shared" si="7"/>
        <v>0</v>
      </c>
      <c r="P129" s="97">
        <f t="shared" si="16"/>
        <v>1</v>
      </c>
      <c r="Q129" s="99">
        <f t="shared" si="8"/>
        <v>0</v>
      </c>
      <c r="R129" s="99">
        <f t="shared" si="17"/>
        <v>1</v>
      </c>
      <c r="S129" s="99">
        <f t="shared" si="18"/>
        <v>1</v>
      </c>
      <c r="T129" s="99">
        <f t="shared" si="19"/>
        <v>0</v>
      </c>
      <c r="U129" s="99">
        <f t="shared" si="20"/>
        <v>0</v>
      </c>
      <c r="V129" s="100">
        <f t="shared" si="21"/>
        <v>0</v>
      </c>
      <c r="W129" s="99">
        <f t="shared" si="22"/>
        <v>0</v>
      </c>
      <c r="X129" s="81">
        <f t="shared" si="23"/>
        <v>0</v>
      </c>
      <c r="Y129" s="81">
        <f t="shared" si="24"/>
        <v>0</v>
      </c>
      <c r="Z129" s="81">
        <f t="shared" si="25"/>
        <v>0</v>
      </c>
      <c r="AA129" s="81">
        <f t="shared" si="26"/>
        <v>0</v>
      </c>
      <c r="AB129" s="81">
        <f t="shared" si="27"/>
        <v>0</v>
      </c>
      <c r="AC129" s="81" t="str">
        <f t="shared" si="28"/>
        <v/>
      </c>
      <c r="AD129" s="100">
        <f t="shared" si="29"/>
        <v>0</v>
      </c>
      <c r="AE129" s="101">
        <f t="shared" si="30"/>
        <v>0</v>
      </c>
      <c r="AF129" s="102">
        <f t="shared" si="31"/>
        <v>0</v>
      </c>
      <c r="AG129" s="102">
        <f t="shared" si="32"/>
        <v>0</v>
      </c>
      <c r="AH129" s="102">
        <f t="shared" si="33"/>
        <v>0</v>
      </c>
      <c r="AI129" s="6"/>
    </row>
    <row r="130" spans="8:35" ht="15" customHeight="1">
      <c r="H130" s="95">
        <v>75</v>
      </c>
      <c r="I130" s="95">
        <f t="shared" si="10"/>
        <v>-693670</v>
      </c>
      <c r="J130" s="96">
        <f t="shared" si="11"/>
        <v>694037</v>
      </c>
      <c r="K130" s="97">
        <f t="shared" si="12"/>
        <v>0</v>
      </c>
      <c r="L130" s="97">
        <f t="shared" si="13"/>
        <v>0</v>
      </c>
      <c r="M130" s="97">
        <f t="shared" si="14"/>
        <v>0</v>
      </c>
      <c r="N130" s="98">
        <f t="shared" si="15"/>
        <v>1</v>
      </c>
      <c r="O130" s="97">
        <f t="shared" si="7"/>
        <v>0</v>
      </c>
      <c r="P130" s="97">
        <f t="shared" si="16"/>
        <v>1</v>
      </c>
      <c r="Q130" s="99">
        <f t="shared" si="8"/>
        <v>0</v>
      </c>
      <c r="R130" s="99">
        <f t="shared" si="17"/>
        <v>1</v>
      </c>
      <c r="S130" s="99">
        <f t="shared" si="18"/>
        <v>1</v>
      </c>
      <c r="T130" s="99">
        <f t="shared" si="19"/>
        <v>0</v>
      </c>
      <c r="U130" s="99">
        <f t="shared" si="20"/>
        <v>0</v>
      </c>
      <c r="V130" s="100">
        <f t="shared" si="21"/>
        <v>0</v>
      </c>
      <c r="W130" s="99">
        <f t="shared" si="22"/>
        <v>0</v>
      </c>
      <c r="X130" s="81">
        <f t="shared" si="23"/>
        <v>0</v>
      </c>
      <c r="Y130" s="81">
        <f t="shared" si="24"/>
        <v>0</v>
      </c>
      <c r="Z130" s="81">
        <f t="shared" si="25"/>
        <v>0</v>
      </c>
      <c r="AA130" s="81">
        <f t="shared" si="26"/>
        <v>0</v>
      </c>
      <c r="AB130" s="81">
        <f t="shared" si="27"/>
        <v>0</v>
      </c>
      <c r="AC130" s="81" t="str">
        <f t="shared" si="28"/>
        <v/>
      </c>
      <c r="AD130" s="100">
        <f t="shared" si="29"/>
        <v>0</v>
      </c>
      <c r="AE130" s="101">
        <f t="shared" si="30"/>
        <v>0</v>
      </c>
      <c r="AF130" s="102">
        <f t="shared" si="31"/>
        <v>0</v>
      </c>
      <c r="AG130" s="102">
        <f t="shared" si="32"/>
        <v>0</v>
      </c>
      <c r="AH130" s="102">
        <f t="shared" si="33"/>
        <v>0</v>
      </c>
      <c r="AI130" s="6"/>
    </row>
    <row r="131" spans="8:35" ht="15" customHeight="1">
      <c r="H131" s="95">
        <v>76</v>
      </c>
      <c r="I131" s="95">
        <f t="shared" si="10"/>
        <v>-693671</v>
      </c>
      <c r="J131" s="96">
        <f t="shared" si="11"/>
        <v>694038</v>
      </c>
      <c r="K131" s="97">
        <f t="shared" si="12"/>
        <v>0</v>
      </c>
      <c r="L131" s="97">
        <f t="shared" si="13"/>
        <v>0</v>
      </c>
      <c r="M131" s="97">
        <f t="shared" si="14"/>
        <v>0</v>
      </c>
      <c r="N131" s="98">
        <f t="shared" si="15"/>
        <v>1</v>
      </c>
      <c r="O131" s="97">
        <f t="shared" si="7"/>
        <v>0</v>
      </c>
      <c r="P131" s="97">
        <f t="shared" si="16"/>
        <v>1</v>
      </c>
      <c r="Q131" s="99">
        <f t="shared" si="8"/>
        <v>0</v>
      </c>
      <c r="R131" s="99">
        <f t="shared" si="17"/>
        <v>1</v>
      </c>
      <c r="S131" s="99">
        <f t="shared" si="18"/>
        <v>1</v>
      </c>
      <c r="T131" s="99">
        <f t="shared" si="19"/>
        <v>0</v>
      </c>
      <c r="U131" s="99">
        <f t="shared" si="20"/>
        <v>0</v>
      </c>
      <c r="V131" s="100">
        <f t="shared" si="21"/>
        <v>0</v>
      </c>
      <c r="W131" s="99">
        <f t="shared" si="22"/>
        <v>0</v>
      </c>
      <c r="X131" s="81">
        <f t="shared" si="23"/>
        <v>0</v>
      </c>
      <c r="Y131" s="81">
        <f t="shared" si="24"/>
        <v>0</v>
      </c>
      <c r="Z131" s="81">
        <f t="shared" si="25"/>
        <v>0</v>
      </c>
      <c r="AA131" s="81">
        <f t="shared" si="26"/>
        <v>0</v>
      </c>
      <c r="AB131" s="81">
        <f t="shared" si="27"/>
        <v>0</v>
      </c>
      <c r="AC131" s="81" t="str">
        <f t="shared" si="28"/>
        <v/>
      </c>
      <c r="AD131" s="100">
        <f t="shared" si="29"/>
        <v>0</v>
      </c>
      <c r="AE131" s="101">
        <f t="shared" si="30"/>
        <v>0</v>
      </c>
      <c r="AF131" s="102">
        <f t="shared" si="31"/>
        <v>0</v>
      </c>
      <c r="AG131" s="102">
        <f t="shared" si="32"/>
        <v>0</v>
      </c>
      <c r="AH131" s="102">
        <f t="shared" si="33"/>
        <v>0</v>
      </c>
      <c r="AI131" s="6"/>
    </row>
    <row r="132" spans="8:35" ht="15" customHeight="1">
      <c r="H132" s="95">
        <v>77</v>
      </c>
      <c r="I132" s="95">
        <f t="shared" si="10"/>
        <v>-693672</v>
      </c>
      <c r="J132" s="96">
        <f t="shared" si="11"/>
        <v>694039</v>
      </c>
      <c r="K132" s="97">
        <f t="shared" si="12"/>
        <v>0</v>
      </c>
      <c r="L132" s="97">
        <f t="shared" si="13"/>
        <v>0</v>
      </c>
      <c r="M132" s="97">
        <f t="shared" si="14"/>
        <v>0</v>
      </c>
      <c r="N132" s="98">
        <f t="shared" si="15"/>
        <v>1</v>
      </c>
      <c r="O132" s="97">
        <f t="shared" si="7"/>
        <v>0</v>
      </c>
      <c r="P132" s="97">
        <f t="shared" si="16"/>
        <v>1</v>
      </c>
      <c r="Q132" s="99">
        <f t="shared" si="8"/>
        <v>0</v>
      </c>
      <c r="R132" s="99">
        <f t="shared" si="17"/>
        <v>1</v>
      </c>
      <c r="S132" s="99">
        <f t="shared" si="18"/>
        <v>1</v>
      </c>
      <c r="T132" s="99">
        <f t="shared" si="19"/>
        <v>0</v>
      </c>
      <c r="U132" s="99">
        <f t="shared" si="20"/>
        <v>0</v>
      </c>
      <c r="V132" s="100">
        <f t="shared" si="21"/>
        <v>0</v>
      </c>
      <c r="W132" s="99">
        <f t="shared" si="22"/>
        <v>0</v>
      </c>
      <c r="X132" s="81">
        <f t="shared" si="23"/>
        <v>0</v>
      </c>
      <c r="Y132" s="81">
        <f t="shared" si="24"/>
        <v>0</v>
      </c>
      <c r="Z132" s="81">
        <f t="shared" si="25"/>
        <v>0</v>
      </c>
      <c r="AA132" s="81">
        <f t="shared" si="26"/>
        <v>0</v>
      </c>
      <c r="AB132" s="81">
        <f t="shared" si="27"/>
        <v>0</v>
      </c>
      <c r="AC132" s="81" t="str">
        <f t="shared" si="28"/>
        <v/>
      </c>
      <c r="AD132" s="100">
        <f t="shared" si="29"/>
        <v>0</v>
      </c>
      <c r="AE132" s="101">
        <f t="shared" si="30"/>
        <v>0</v>
      </c>
      <c r="AF132" s="102">
        <f t="shared" si="31"/>
        <v>0</v>
      </c>
      <c r="AG132" s="102">
        <f t="shared" si="32"/>
        <v>0</v>
      </c>
      <c r="AH132" s="102">
        <f t="shared" si="33"/>
        <v>0</v>
      </c>
      <c r="AI132" s="6"/>
    </row>
    <row r="133" spans="8:35" ht="15" customHeight="1">
      <c r="H133" s="95">
        <v>78</v>
      </c>
      <c r="I133" s="95">
        <f t="shared" si="10"/>
        <v>-693673</v>
      </c>
      <c r="J133" s="96">
        <f t="shared" si="11"/>
        <v>694040</v>
      </c>
      <c r="K133" s="97">
        <f t="shared" si="12"/>
        <v>0</v>
      </c>
      <c r="L133" s="97">
        <f t="shared" si="13"/>
        <v>0</v>
      </c>
      <c r="M133" s="97">
        <f t="shared" si="14"/>
        <v>0</v>
      </c>
      <c r="N133" s="98">
        <f t="shared" si="15"/>
        <v>1</v>
      </c>
      <c r="O133" s="97">
        <f t="shared" si="7"/>
        <v>0</v>
      </c>
      <c r="P133" s="97">
        <f t="shared" si="16"/>
        <v>1</v>
      </c>
      <c r="Q133" s="99">
        <f t="shared" si="8"/>
        <v>0</v>
      </c>
      <c r="R133" s="99">
        <f t="shared" si="17"/>
        <v>1</v>
      </c>
      <c r="S133" s="99">
        <f t="shared" si="18"/>
        <v>1</v>
      </c>
      <c r="T133" s="99">
        <f t="shared" si="19"/>
        <v>0</v>
      </c>
      <c r="U133" s="99">
        <f t="shared" si="20"/>
        <v>0</v>
      </c>
      <c r="V133" s="100">
        <f t="shared" si="21"/>
        <v>0</v>
      </c>
      <c r="W133" s="99">
        <f t="shared" si="22"/>
        <v>0</v>
      </c>
      <c r="X133" s="81">
        <f t="shared" si="23"/>
        <v>0</v>
      </c>
      <c r="Y133" s="81">
        <f t="shared" si="24"/>
        <v>0</v>
      </c>
      <c r="Z133" s="81">
        <f t="shared" si="25"/>
        <v>0</v>
      </c>
      <c r="AA133" s="81">
        <f t="shared" si="26"/>
        <v>0</v>
      </c>
      <c r="AB133" s="81">
        <f t="shared" si="27"/>
        <v>0</v>
      </c>
      <c r="AC133" s="81" t="str">
        <f t="shared" si="28"/>
        <v/>
      </c>
      <c r="AD133" s="100">
        <f t="shared" si="29"/>
        <v>0</v>
      </c>
      <c r="AE133" s="101">
        <f t="shared" si="30"/>
        <v>0</v>
      </c>
      <c r="AF133" s="102">
        <f t="shared" si="31"/>
        <v>0</v>
      </c>
      <c r="AG133" s="102">
        <f t="shared" si="32"/>
        <v>0</v>
      </c>
      <c r="AH133" s="102">
        <f t="shared" si="33"/>
        <v>0</v>
      </c>
      <c r="AI133" s="6"/>
    </row>
    <row r="134" spans="8:35" ht="15" customHeight="1">
      <c r="H134" s="95">
        <v>79</v>
      </c>
      <c r="I134" s="95">
        <f t="shared" si="10"/>
        <v>-693674</v>
      </c>
      <c r="J134" s="96">
        <f t="shared" si="11"/>
        <v>694041</v>
      </c>
      <c r="K134" s="97">
        <f t="shared" si="12"/>
        <v>0</v>
      </c>
      <c r="L134" s="97">
        <f t="shared" si="13"/>
        <v>0</v>
      </c>
      <c r="M134" s="97">
        <f t="shared" si="14"/>
        <v>0</v>
      </c>
      <c r="N134" s="98">
        <f t="shared" si="15"/>
        <v>1</v>
      </c>
      <c r="O134" s="97">
        <f t="shared" si="7"/>
        <v>0</v>
      </c>
      <c r="P134" s="97">
        <f t="shared" si="16"/>
        <v>1</v>
      </c>
      <c r="Q134" s="99">
        <f t="shared" si="8"/>
        <v>0</v>
      </c>
      <c r="R134" s="99">
        <f t="shared" si="17"/>
        <v>1</v>
      </c>
      <c r="S134" s="99">
        <f t="shared" si="18"/>
        <v>1</v>
      </c>
      <c r="T134" s="99">
        <f t="shared" si="19"/>
        <v>0</v>
      </c>
      <c r="U134" s="99">
        <f t="shared" si="20"/>
        <v>0</v>
      </c>
      <c r="V134" s="100">
        <f t="shared" si="21"/>
        <v>0</v>
      </c>
      <c r="W134" s="99">
        <f t="shared" si="22"/>
        <v>0</v>
      </c>
      <c r="X134" s="81">
        <f t="shared" si="23"/>
        <v>0</v>
      </c>
      <c r="Y134" s="81">
        <f t="shared" si="24"/>
        <v>0</v>
      </c>
      <c r="Z134" s="81">
        <f t="shared" si="25"/>
        <v>0</v>
      </c>
      <c r="AA134" s="81">
        <f t="shared" si="26"/>
        <v>0</v>
      </c>
      <c r="AB134" s="81">
        <f t="shared" si="27"/>
        <v>0</v>
      </c>
      <c r="AC134" s="81" t="str">
        <f t="shared" si="28"/>
        <v/>
      </c>
      <c r="AD134" s="100">
        <f t="shared" si="29"/>
        <v>0</v>
      </c>
      <c r="AE134" s="101">
        <f t="shared" si="30"/>
        <v>0</v>
      </c>
      <c r="AF134" s="102">
        <f t="shared" si="31"/>
        <v>0</v>
      </c>
      <c r="AG134" s="102">
        <f t="shared" si="32"/>
        <v>0</v>
      </c>
      <c r="AH134" s="102">
        <f t="shared" si="33"/>
        <v>0</v>
      </c>
      <c r="AI134" s="6"/>
    </row>
    <row r="135" spans="8:35" ht="15" customHeight="1">
      <c r="H135" s="95">
        <v>80</v>
      </c>
      <c r="I135" s="95">
        <f t="shared" si="10"/>
        <v>-693675</v>
      </c>
      <c r="J135" s="96">
        <f t="shared" si="11"/>
        <v>694042</v>
      </c>
      <c r="K135" s="97">
        <f t="shared" si="12"/>
        <v>0</v>
      </c>
      <c r="L135" s="97">
        <f t="shared" si="13"/>
        <v>0</v>
      </c>
      <c r="M135" s="97">
        <f t="shared" si="14"/>
        <v>0</v>
      </c>
      <c r="N135" s="98">
        <f t="shared" si="15"/>
        <v>1</v>
      </c>
      <c r="O135" s="97">
        <f t="shared" si="7"/>
        <v>0</v>
      </c>
      <c r="P135" s="97">
        <f t="shared" si="16"/>
        <v>1</v>
      </c>
      <c r="Q135" s="99">
        <f t="shared" si="8"/>
        <v>0</v>
      </c>
      <c r="R135" s="99">
        <f t="shared" si="17"/>
        <v>1</v>
      </c>
      <c r="S135" s="99">
        <f t="shared" si="18"/>
        <v>1</v>
      </c>
      <c r="T135" s="99">
        <f t="shared" si="19"/>
        <v>0</v>
      </c>
      <c r="U135" s="99">
        <f t="shared" si="20"/>
        <v>0</v>
      </c>
      <c r="V135" s="100">
        <f t="shared" si="21"/>
        <v>0</v>
      </c>
      <c r="W135" s="99">
        <f t="shared" si="22"/>
        <v>0</v>
      </c>
      <c r="X135" s="81">
        <f t="shared" si="23"/>
        <v>0</v>
      </c>
      <c r="Y135" s="81">
        <f t="shared" si="24"/>
        <v>0</v>
      </c>
      <c r="Z135" s="81">
        <f t="shared" si="25"/>
        <v>0</v>
      </c>
      <c r="AA135" s="81">
        <f t="shared" si="26"/>
        <v>0</v>
      </c>
      <c r="AB135" s="81">
        <f t="shared" si="27"/>
        <v>0</v>
      </c>
      <c r="AC135" s="81" t="str">
        <f t="shared" si="28"/>
        <v/>
      </c>
      <c r="AD135" s="100">
        <f t="shared" si="29"/>
        <v>0</v>
      </c>
      <c r="AE135" s="101">
        <f t="shared" si="30"/>
        <v>0</v>
      </c>
      <c r="AF135" s="102">
        <f t="shared" si="31"/>
        <v>0</v>
      </c>
      <c r="AG135" s="102">
        <f t="shared" si="32"/>
        <v>0</v>
      </c>
      <c r="AH135" s="102">
        <f t="shared" si="33"/>
        <v>0</v>
      </c>
      <c r="AI135" s="6"/>
    </row>
    <row r="136" spans="8:35" ht="15" customHeight="1">
      <c r="H136" s="95">
        <v>81</v>
      </c>
      <c r="I136" s="95">
        <f t="shared" si="10"/>
        <v>-693676</v>
      </c>
      <c r="J136" s="96">
        <f t="shared" si="11"/>
        <v>694043</v>
      </c>
      <c r="K136" s="97">
        <f t="shared" si="12"/>
        <v>0</v>
      </c>
      <c r="L136" s="97">
        <f t="shared" si="13"/>
        <v>0</v>
      </c>
      <c r="M136" s="97">
        <f t="shared" si="14"/>
        <v>0</v>
      </c>
      <c r="N136" s="98">
        <f t="shared" si="15"/>
        <v>1</v>
      </c>
      <c r="O136" s="97">
        <f t="shared" si="7"/>
        <v>0</v>
      </c>
      <c r="P136" s="97">
        <f t="shared" si="16"/>
        <v>1</v>
      </c>
      <c r="Q136" s="99">
        <f t="shared" si="8"/>
        <v>0</v>
      </c>
      <c r="R136" s="99">
        <f t="shared" si="17"/>
        <v>1</v>
      </c>
      <c r="S136" s="99">
        <f t="shared" si="18"/>
        <v>1</v>
      </c>
      <c r="T136" s="99">
        <f t="shared" si="19"/>
        <v>0</v>
      </c>
      <c r="U136" s="99">
        <f t="shared" si="20"/>
        <v>0</v>
      </c>
      <c r="V136" s="100">
        <f t="shared" si="21"/>
        <v>0</v>
      </c>
      <c r="W136" s="99">
        <f t="shared" si="22"/>
        <v>0</v>
      </c>
      <c r="X136" s="81">
        <f t="shared" si="23"/>
        <v>0</v>
      </c>
      <c r="Y136" s="81">
        <f t="shared" si="24"/>
        <v>0</v>
      </c>
      <c r="Z136" s="81">
        <f t="shared" si="25"/>
        <v>0</v>
      </c>
      <c r="AA136" s="81">
        <f t="shared" si="26"/>
        <v>0</v>
      </c>
      <c r="AB136" s="81">
        <f t="shared" si="27"/>
        <v>0</v>
      </c>
      <c r="AC136" s="81" t="str">
        <f t="shared" si="28"/>
        <v/>
      </c>
      <c r="AD136" s="100">
        <f t="shared" si="29"/>
        <v>0</v>
      </c>
      <c r="AE136" s="101">
        <f t="shared" si="30"/>
        <v>0</v>
      </c>
      <c r="AF136" s="102">
        <f t="shared" si="31"/>
        <v>0</v>
      </c>
      <c r="AG136" s="102">
        <f t="shared" si="32"/>
        <v>0</v>
      </c>
      <c r="AH136" s="102">
        <f t="shared" si="33"/>
        <v>0</v>
      </c>
      <c r="AI136" s="6"/>
    </row>
    <row r="137" spans="8:35" ht="15" customHeight="1">
      <c r="H137" s="95">
        <v>82</v>
      </c>
      <c r="I137" s="95">
        <f t="shared" si="10"/>
        <v>-693677</v>
      </c>
      <c r="J137" s="96">
        <f t="shared" si="11"/>
        <v>694044</v>
      </c>
      <c r="K137" s="97">
        <f t="shared" si="12"/>
        <v>0</v>
      </c>
      <c r="L137" s="97">
        <f t="shared" si="13"/>
        <v>0</v>
      </c>
      <c r="M137" s="97">
        <f t="shared" si="14"/>
        <v>0</v>
      </c>
      <c r="N137" s="98">
        <f t="shared" si="15"/>
        <v>1</v>
      </c>
      <c r="O137" s="97">
        <f t="shared" si="7"/>
        <v>0</v>
      </c>
      <c r="P137" s="97">
        <f t="shared" si="16"/>
        <v>1</v>
      </c>
      <c r="Q137" s="99">
        <f t="shared" si="8"/>
        <v>0</v>
      </c>
      <c r="R137" s="99">
        <f t="shared" si="17"/>
        <v>1</v>
      </c>
      <c r="S137" s="99">
        <f t="shared" si="18"/>
        <v>1</v>
      </c>
      <c r="T137" s="99">
        <f t="shared" si="19"/>
        <v>0</v>
      </c>
      <c r="U137" s="99">
        <f t="shared" si="20"/>
        <v>0</v>
      </c>
      <c r="V137" s="100">
        <f t="shared" si="21"/>
        <v>0</v>
      </c>
      <c r="W137" s="99">
        <f t="shared" si="22"/>
        <v>0</v>
      </c>
      <c r="X137" s="81">
        <f t="shared" si="23"/>
        <v>0</v>
      </c>
      <c r="Y137" s="81">
        <f t="shared" si="24"/>
        <v>0</v>
      </c>
      <c r="Z137" s="81">
        <f t="shared" si="25"/>
        <v>0</v>
      </c>
      <c r="AA137" s="81">
        <f t="shared" si="26"/>
        <v>0</v>
      </c>
      <c r="AB137" s="81">
        <f t="shared" si="27"/>
        <v>0</v>
      </c>
      <c r="AC137" s="81" t="str">
        <f t="shared" si="28"/>
        <v/>
      </c>
      <c r="AD137" s="100">
        <f t="shared" si="29"/>
        <v>0</v>
      </c>
      <c r="AE137" s="101">
        <f t="shared" si="30"/>
        <v>0</v>
      </c>
      <c r="AF137" s="102">
        <f t="shared" si="31"/>
        <v>0</v>
      </c>
      <c r="AG137" s="102">
        <f t="shared" si="32"/>
        <v>0</v>
      </c>
      <c r="AH137" s="102">
        <f t="shared" si="33"/>
        <v>0</v>
      </c>
      <c r="AI137" s="6"/>
    </row>
    <row r="138" spans="8:35" ht="15" customHeight="1">
      <c r="H138" s="95">
        <v>83</v>
      </c>
      <c r="I138" s="95">
        <f t="shared" si="10"/>
        <v>-693678</v>
      </c>
      <c r="J138" s="96">
        <f t="shared" si="11"/>
        <v>694045</v>
      </c>
      <c r="K138" s="97">
        <f t="shared" si="12"/>
        <v>0</v>
      </c>
      <c r="L138" s="97">
        <f t="shared" si="13"/>
        <v>0</v>
      </c>
      <c r="M138" s="97">
        <f t="shared" si="14"/>
        <v>0</v>
      </c>
      <c r="N138" s="98">
        <f t="shared" si="15"/>
        <v>1</v>
      </c>
      <c r="O138" s="97">
        <f t="shared" si="7"/>
        <v>0</v>
      </c>
      <c r="P138" s="97">
        <f t="shared" si="16"/>
        <v>1</v>
      </c>
      <c r="Q138" s="99">
        <f t="shared" si="8"/>
        <v>0</v>
      </c>
      <c r="R138" s="99">
        <f t="shared" si="17"/>
        <v>1</v>
      </c>
      <c r="S138" s="99">
        <f t="shared" si="18"/>
        <v>1</v>
      </c>
      <c r="T138" s="99">
        <f t="shared" si="19"/>
        <v>0</v>
      </c>
      <c r="U138" s="99">
        <f t="shared" si="20"/>
        <v>0</v>
      </c>
      <c r="V138" s="100">
        <f t="shared" si="21"/>
        <v>0</v>
      </c>
      <c r="W138" s="99">
        <f t="shared" si="22"/>
        <v>0</v>
      </c>
      <c r="X138" s="81">
        <f t="shared" si="23"/>
        <v>0</v>
      </c>
      <c r="Y138" s="81">
        <f t="shared" si="24"/>
        <v>0</v>
      </c>
      <c r="Z138" s="81">
        <f t="shared" si="25"/>
        <v>0</v>
      </c>
      <c r="AA138" s="81">
        <f t="shared" si="26"/>
        <v>0</v>
      </c>
      <c r="AB138" s="81">
        <f t="shared" si="27"/>
        <v>0</v>
      </c>
      <c r="AC138" s="81" t="str">
        <f t="shared" si="28"/>
        <v/>
      </c>
      <c r="AD138" s="100">
        <f t="shared" si="29"/>
        <v>0</v>
      </c>
      <c r="AE138" s="101">
        <f t="shared" si="30"/>
        <v>0</v>
      </c>
      <c r="AF138" s="102">
        <f t="shared" si="31"/>
        <v>0</v>
      </c>
      <c r="AG138" s="102">
        <f t="shared" si="32"/>
        <v>0</v>
      </c>
      <c r="AH138" s="102">
        <f t="shared" si="33"/>
        <v>0</v>
      </c>
      <c r="AI138" s="6"/>
    </row>
    <row r="139" spans="8:35" ht="15" customHeight="1">
      <c r="H139" s="95">
        <v>84</v>
      </c>
      <c r="I139" s="95">
        <f t="shared" si="10"/>
        <v>-693679</v>
      </c>
      <c r="J139" s="96">
        <f t="shared" si="11"/>
        <v>694046</v>
      </c>
      <c r="K139" s="97">
        <f t="shared" si="12"/>
        <v>0</v>
      </c>
      <c r="L139" s="97">
        <f t="shared" si="13"/>
        <v>0</v>
      </c>
      <c r="M139" s="97">
        <f t="shared" si="14"/>
        <v>0</v>
      </c>
      <c r="N139" s="98">
        <f t="shared" si="15"/>
        <v>1</v>
      </c>
      <c r="O139" s="97">
        <f t="shared" si="7"/>
        <v>0</v>
      </c>
      <c r="P139" s="97">
        <f t="shared" si="16"/>
        <v>1</v>
      </c>
      <c r="Q139" s="99">
        <f t="shared" si="8"/>
        <v>0</v>
      </c>
      <c r="R139" s="99">
        <f t="shared" si="17"/>
        <v>1</v>
      </c>
      <c r="S139" s="99">
        <f t="shared" si="18"/>
        <v>1</v>
      </c>
      <c r="T139" s="99">
        <f t="shared" si="19"/>
        <v>0</v>
      </c>
      <c r="U139" s="99">
        <f t="shared" si="20"/>
        <v>0</v>
      </c>
      <c r="V139" s="100">
        <f t="shared" si="21"/>
        <v>0</v>
      </c>
      <c r="W139" s="99">
        <f t="shared" si="22"/>
        <v>0</v>
      </c>
      <c r="X139" s="81">
        <f t="shared" si="23"/>
        <v>0</v>
      </c>
      <c r="Y139" s="81">
        <f t="shared" si="24"/>
        <v>0</v>
      </c>
      <c r="Z139" s="81">
        <f t="shared" si="25"/>
        <v>0</v>
      </c>
      <c r="AA139" s="81">
        <f t="shared" si="26"/>
        <v>0</v>
      </c>
      <c r="AB139" s="81">
        <f t="shared" si="27"/>
        <v>0</v>
      </c>
      <c r="AC139" s="81" t="str">
        <f t="shared" si="28"/>
        <v/>
      </c>
      <c r="AD139" s="100">
        <f t="shared" si="29"/>
        <v>0</v>
      </c>
      <c r="AE139" s="101">
        <f t="shared" si="30"/>
        <v>0</v>
      </c>
      <c r="AF139" s="102">
        <f t="shared" si="31"/>
        <v>0</v>
      </c>
      <c r="AG139" s="102">
        <f t="shared" si="32"/>
        <v>0</v>
      </c>
      <c r="AH139" s="102">
        <f t="shared" si="33"/>
        <v>0</v>
      </c>
      <c r="AI139" s="6"/>
    </row>
    <row r="140" spans="8:35" ht="15" customHeight="1">
      <c r="H140" s="95">
        <v>85</v>
      </c>
      <c r="I140" s="95">
        <f t="shared" si="10"/>
        <v>-693680</v>
      </c>
      <c r="J140" s="96">
        <f t="shared" si="11"/>
        <v>694047</v>
      </c>
      <c r="K140" s="97">
        <f t="shared" si="12"/>
        <v>0</v>
      </c>
      <c r="L140" s="97">
        <f t="shared" si="13"/>
        <v>0</v>
      </c>
      <c r="M140" s="97">
        <f t="shared" si="14"/>
        <v>0</v>
      </c>
      <c r="N140" s="98">
        <f t="shared" si="15"/>
        <v>1</v>
      </c>
      <c r="O140" s="97">
        <f t="shared" si="7"/>
        <v>0</v>
      </c>
      <c r="P140" s="97">
        <f t="shared" si="16"/>
        <v>1</v>
      </c>
      <c r="Q140" s="99">
        <f t="shared" si="8"/>
        <v>0</v>
      </c>
      <c r="R140" s="99">
        <f t="shared" si="17"/>
        <v>1</v>
      </c>
      <c r="S140" s="99">
        <f t="shared" si="18"/>
        <v>1</v>
      </c>
      <c r="T140" s="99">
        <f t="shared" si="19"/>
        <v>0</v>
      </c>
      <c r="U140" s="99">
        <f t="shared" si="20"/>
        <v>0</v>
      </c>
      <c r="V140" s="100">
        <f t="shared" si="21"/>
        <v>0</v>
      </c>
      <c r="W140" s="99">
        <f t="shared" si="22"/>
        <v>0</v>
      </c>
      <c r="X140" s="81">
        <f t="shared" si="23"/>
        <v>0</v>
      </c>
      <c r="Y140" s="81">
        <f t="shared" si="24"/>
        <v>0</v>
      </c>
      <c r="Z140" s="81">
        <f t="shared" si="25"/>
        <v>0</v>
      </c>
      <c r="AA140" s="81">
        <f t="shared" si="26"/>
        <v>0</v>
      </c>
      <c r="AB140" s="81">
        <f t="shared" si="27"/>
        <v>0</v>
      </c>
      <c r="AC140" s="81" t="str">
        <f t="shared" si="28"/>
        <v/>
      </c>
      <c r="AD140" s="100">
        <f t="shared" si="29"/>
        <v>0</v>
      </c>
      <c r="AE140" s="101">
        <f t="shared" si="30"/>
        <v>0</v>
      </c>
      <c r="AF140" s="102">
        <f t="shared" si="31"/>
        <v>0</v>
      </c>
      <c r="AG140" s="102">
        <f t="shared" si="32"/>
        <v>0</v>
      </c>
      <c r="AH140" s="102">
        <f t="shared" si="33"/>
        <v>0</v>
      </c>
      <c r="AI140" s="6"/>
    </row>
    <row r="141" spans="8:35" ht="15" customHeight="1">
      <c r="H141" s="95">
        <v>86</v>
      </c>
      <c r="I141" s="95">
        <f t="shared" si="10"/>
        <v>-693681</v>
      </c>
      <c r="J141" s="96">
        <f t="shared" si="11"/>
        <v>694048</v>
      </c>
      <c r="K141" s="97">
        <f t="shared" si="12"/>
        <v>0</v>
      </c>
      <c r="L141" s="97">
        <f t="shared" si="13"/>
        <v>0</v>
      </c>
      <c r="M141" s="97">
        <f t="shared" si="14"/>
        <v>0</v>
      </c>
      <c r="N141" s="98">
        <f t="shared" si="15"/>
        <v>1</v>
      </c>
      <c r="O141" s="97">
        <f t="shared" si="7"/>
        <v>0</v>
      </c>
      <c r="P141" s="97">
        <f t="shared" si="16"/>
        <v>1</v>
      </c>
      <c r="Q141" s="99">
        <f t="shared" si="8"/>
        <v>0</v>
      </c>
      <c r="R141" s="99">
        <f t="shared" si="17"/>
        <v>1</v>
      </c>
      <c r="S141" s="99">
        <f t="shared" si="18"/>
        <v>1</v>
      </c>
      <c r="T141" s="99">
        <f t="shared" si="19"/>
        <v>0</v>
      </c>
      <c r="U141" s="99">
        <f t="shared" si="20"/>
        <v>0</v>
      </c>
      <c r="V141" s="100">
        <f t="shared" si="21"/>
        <v>0</v>
      </c>
      <c r="W141" s="99">
        <f t="shared" si="22"/>
        <v>0</v>
      </c>
      <c r="X141" s="81">
        <f t="shared" si="23"/>
        <v>0</v>
      </c>
      <c r="Y141" s="81">
        <f t="shared" si="24"/>
        <v>0</v>
      </c>
      <c r="Z141" s="81">
        <f t="shared" si="25"/>
        <v>0</v>
      </c>
      <c r="AA141" s="81">
        <f t="shared" si="26"/>
        <v>0</v>
      </c>
      <c r="AB141" s="81">
        <f t="shared" si="27"/>
        <v>0</v>
      </c>
      <c r="AC141" s="81" t="str">
        <f t="shared" si="28"/>
        <v/>
      </c>
      <c r="AD141" s="100">
        <f t="shared" si="29"/>
        <v>0</v>
      </c>
      <c r="AE141" s="101">
        <f t="shared" si="30"/>
        <v>0</v>
      </c>
      <c r="AF141" s="102">
        <f t="shared" si="31"/>
        <v>0</v>
      </c>
      <c r="AG141" s="102">
        <f t="shared" si="32"/>
        <v>0</v>
      </c>
      <c r="AH141" s="102">
        <f t="shared" si="33"/>
        <v>0</v>
      </c>
      <c r="AI141" s="6"/>
    </row>
    <row r="142" spans="8:35" ht="15" customHeight="1">
      <c r="H142" s="95">
        <v>87</v>
      </c>
      <c r="I142" s="95">
        <f t="shared" si="10"/>
        <v>-693682</v>
      </c>
      <c r="J142" s="96">
        <f t="shared" si="11"/>
        <v>694049</v>
      </c>
      <c r="K142" s="97">
        <f t="shared" si="12"/>
        <v>0</v>
      </c>
      <c r="L142" s="97">
        <f t="shared" si="13"/>
        <v>0</v>
      </c>
      <c r="M142" s="97">
        <f t="shared" si="14"/>
        <v>0</v>
      </c>
      <c r="N142" s="98">
        <f t="shared" si="15"/>
        <v>1</v>
      </c>
      <c r="O142" s="97">
        <f t="shared" si="7"/>
        <v>0</v>
      </c>
      <c r="P142" s="97">
        <f t="shared" si="16"/>
        <v>1</v>
      </c>
      <c r="Q142" s="99">
        <f t="shared" si="8"/>
        <v>0</v>
      </c>
      <c r="R142" s="99">
        <f t="shared" si="17"/>
        <v>1</v>
      </c>
      <c r="S142" s="99">
        <f t="shared" si="18"/>
        <v>1</v>
      </c>
      <c r="T142" s="99">
        <f t="shared" si="19"/>
        <v>0</v>
      </c>
      <c r="U142" s="99">
        <f t="shared" si="20"/>
        <v>0</v>
      </c>
      <c r="V142" s="100">
        <f t="shared" si="21"/>
        <v>0</v>
      </c>
      <c r="W142" s="99">
        <f t="shared" si="22"/>
        <v>0</v>
      </c>
      <c r="X142" s="81">
        <f t="shared" si="23"/>
        <v>0</v>
      </c>
      <c r="Y142" s="81">
        <f t="shared" si="24"/>
        <v>0</v>
      </c>
      <c r="Z142" s="81">
        <f t="shared" si="25"/>
        <v>0</v>
      </c>
      <c r="AA142" s="81">
        <f t="shared" si="26"/>
        <v>0</v>
      </c>
      <c r="AB142" s="81">
        <f t="shared" si="27"/>
        <v>0</v>
      </c>
      <c r="AC142" s="81" t="str">
        <f t="shared" si="28"/>
        <v/>
      </c>
      <c r="AD142" s="100">
        <f t="shared" si="29"/>
        <v>0</v>
      </c>
      <c r="AE142" s="101">
        <f t="shared" si="30"/>
        <v>0</v>
      </c>
      <c r="AF142" s="102">
        <f t="shared" si="31"/>
        <v>0</v>
      </c>
      <c r="AG142" s="102">
        <f t="shared" si="32"/>
        <v>0</v>
      </c>
      <c r="AH142" s="102">
        <f t="shared" si="33"/>
        <v>0</v>
      </c>
      <c r="AI142" s="6"/>
    </row>
    <row r="143" spans="8:35" ht="15" customHeight="1">
      <c r="H143" s="95">
        <v>88</v>
      </c>
      <c r="I143" s="95">
        <f t="shared" si="10"/>
        <v>-693683</v>
      </c>
      <c r="J143" s="96">
        <f t="shared" si="11"/>
        <v>694050</v>
      </c>
      <c r="K143" s="97">
        <f t="shared" si="12"/>
        <v>0</v>
      </c>
      <c r="L143" s="97">
        <f t="shared" si="13"/>
        <v>0</v>
      </c>
      <c r="M143" s="97">
        <f t="shared" si="14"/>
        <v>0</v>
      </c>
      <c r="N143" s="98">
        <f t="shared" si="15"/>
        <v>1</v>
      </c>
      <c r="O143" s="97">
        <f t="shared" si="7"/>
        <v>0</v>
      </c>
      <c r="P143" s="97">
        <f t="shared" si="16"/>
        <v>1</v>
      </c>
      <c r="Q143" s="99">
        <f t="shared" si="8"/>
        <v>0</v>
      </c>
      <c r="R143" s="99">
        <f t="shared" si="17"/>
        <v>1</v>
      </c>
      <c r="S143" s="99">
        <f t="shared" si="18"/>
        <v>1</v>
      </c>
      <c r="T143" s="99">
        <f t="shared" si="19"/>
        <v>0</v>
      </c>
      <c r="U143" s="99">
        <f t="shared" si="20"/>
        <v>0</v>
      </c>
      <c r="V143" s="100">
        <f t="shared" si="21"/>
        <v>0</v>
      </c>
      <c r="W143" s="99">
        <f t="shared" si="22"/>
        <v>0</v>
      </c>
      <c r="X143" s="81">
        <f t="shared" si="23"/>
        <v>0</v>
      </c>
      <c r="Y143" s="81">
        <f t="shared" si="24"/>
        <v>0</v>
      </c>
      <c r="Z143" s="81">
        <f t="shared" si="25"/>
        <v>0</v>
      </c>
      <c r="AA143" s="81">
        <f t="shared" si="26"/>
        <v>0</v>
      </c>
      <c r="AB143" s="81">
        <f t="shared" si="27"/>
        <v>0</v>
      </c>
      <c r="AC143" s="81" t="str">
        <f t="shared" si="28"/>
        <v/>
      </c>
      <c r="AD143" s="100">
        <f t="shared" si="29"/>
        <v>0</v>
      </c>
      <c r="AE143" s="101">
        <f t="shared" si="30"/>
        <v>0</v>
      </c>
      <c r="AF143" s="102">
        <f t="shared" si="31"/>
        <v>0</v>
      </c>
      <c r="AG143" s="102">
        <f t="shared" si="32"/>
        <v>0</v>
      </c>
      <c r="AH143" s="102">
        <f t="shared" si="33"/>
        <v>0</v>
      </c>
      <c r="AI143" s="6"/>
    </row>
    <row r="144" spans="8:35" ht="15" customHeight="1">
      <c r="H144" s="95">
        <v>89</v>
      </c>
      <c r="I144" s="95">
        <f t="shared" si="10"/>
        <v>-693684</v>
      </c>
      <c r="J144" s="96">
        <f t="shared" si="11"/>
        <v>694051</v>
      </c>
      <c r="K144" s="97">
        <f t="shared" si="12"/>
        <v>0</v>
      </c>
      <c r="L144" s="97">
        <f t="shared" si="13"/>
        <v>0</v>
      </c>
      <c r="M144" s="97">
        <f t="shared" si="14"/>
        <v>0</v>
      </c>
      <c r="N144" s="98">
        <f t="shared" si="15"/>
        <v>1</v>
      </c>
      <c r="O144" s="97">
        <f t="shared" si="7"/>
        <v>0</v>
      </c>
      <c r="P144" s="97">
        <f t="shared" si="16"/>
        <v>1</v>
      </c>
      <c r="Q144" s="99">
        <f t="shared" si="8"/>
        <v>0</v>
      </c>
      <c r="R144" s="99">
        <f t="shared" si="17"/>
        <v>1</v>
      </c>
      <c r="S144" s="99">
        <f t="shared" si="18"/>
        <v>1</v>
      </c>
      <c r="T144" s="99">
        <f t="shared" si="19"/>
        <v>0</v>
      </c>
      <c r="U144" s="99">
        <f t="shared" si="20"/>
        <v>0</v>
      </c>
      <c r="V144" s="100">
        <f t="shared" si="21"/>
        <v>0</v>
      </c>
      <c r="W144" s="99">
        <f t="shared" si="22"/>
        <v>0</v>
      </c>
      <c r="X144" s="81">
        <f t="shared" si="23"/>
        <v>0</v>
      </c>
      <c r="Y144" s="81">
        <f t="shared" si="24"/>
        <v>0</v>
      </c>
      <c r="Z144" s="81">
        <f t="shared" si="25"/>
        <v>0</v>
      </c>
      <c r="AA144" s="81">
        <f t="shared" si="26"/>
        <v>0</v>
      </c>
      <c r="AB144" s="81">
        <f t="shared" si="27"/>
        <v>0</v>
      </c>
      <c r="AC144" s="81" t="str">
        <f t="shared" si="28"/>
        <v/>
      </c>
      <c r="AD144" s="100">
        <f t="shared" si="29"/>
        <v>0</v>
      </c>
      <c r="AE144" s="101">
        <f t="shared" si="30"/>
        <v>0</v>
      </c>
      <c r="AF144" s="102">
        <f t="shared" si="31"/>
        <v>0</v>
      </c>
      <c r="AG144" s="102">
        <f t="shared" si="32"/>
        <v>0</v>
      </c>
      <c r="AH144" s="102">
        <f t="shared" si="33"/>
        <v>0</v>
      </c>
      <c r="AI144" s="6"/>
    </row>
    <row r="145" spans="8:35" ht="15" customHeight="1">
      <c r="H145" s="95">
        <v>90</v>
      </c>
      <c r="I145" s="95">
        <f t="shared" si="10"/>
        <v>-693685</v>
      </c>
      <c r="J145" s="96">
        <f t="shared" si="11"/>
        <v>694052</v>
      </c>
      <c r="K145" s="97">
        <f t="shared" si="12"/>
        <v>0</v>
      </c>
      <c r="L145" s="97">
        <f t="shared" si="13"/>
        <v>0</v>
      </c>
      <c r="M145" s="97">
        <f t="shared" si="14"/>
        <v>0</v>
      </c>
      <c r="N145" s="98">
        <f t="shared" si="15"/>
        <v>1</v>
      </c>
      <c r="O145" s="97">
        <f t="shared" si="7"/>
        <v>0</v>
      </c>
      <c r="P145" s="97">
        <f t="shared" si="16"/>
        <v>1</v>
      </c>
      <c r="Q145" s="99">
        <f t="shared" si="8"/>
        <v>0</v>
      </c>
      <c r="R145" s="99">
        <f t="shared" si="17"/>
        <v>1</v>
      </c>
      <c r="S145" s="99">
        <f t="shared" si="18"/>
        <v>1</v>
      </c>
      <c r="T145" s="99">
        <f t="shared" si="19"/>
        <v>0</v>
      </c>
      <c r="U145" s="99">
        <f t="shared" si="20"/>
        <v>0</v>
      </c>
      <c r="V145" s="100">
        <f t="shared" si="21"/>
        <v>0</v>
      </c>
      <c r="W145" s="99">
        <f t="shared" si="22"/>
        <v>0</v>
      </c>
      <c r="X145" s="81">
        <f t="shared" si="23"/>
        <v>0</v>
      </c>
      <c r="Y145" s="81">
        <f t="shared" si="24"/>
        <v>0</v>
      </c>
      <c r="Z145" s="81">
        <f t="shared" si="25"/>
        <v>0</v>
      </c>
      <c r="AA145" s="81">
        <f t="shared" si="26"/>
        <v>0</v>
      </c>
      <c r="AB145" s="81">
        <f t="shared" si="27"/>
        <v>0</v>
      </c>
      <c r="AC145" s="81" t="str">
        <f t="shared" si="28"/>
        <v/>
      </c>
      <c r="AD145" s="100">
        <f t="shared" si="29"/>
        <v>0</v>
      </c>
      <c r="AE145" s="101">
        <f t="shared" si="30"/>
        <v>0</v>
      </c>
      <c r="AF145" s="102">
        <f t="shared" si="31"/>
        <v>0</v>
      </c>
      <c r="AG145" s="102">
        <f t="shared" si="32"/>
        <v>0</v>
      </c>
      <c r="AH145" s="102">
        <f t="shared" si="33"/>
        <v>0</v>
      </c>
      <c r="AI145" s="6"/>
    </row>
    <row r="146" spans="8:35" ht="15" customHeight="1">
      <c r="H146" s="95">
        <v>91</v>
      </c>
      <c r="I146" s="95">
        <f t="shared" si="10"/>
        <v>-693686</v>
      </c>
      <c r="J146" s="96">
        <f t="shared" si="11"/>
        <v>694053</v>
      </c>
      <c r="K146" s="97">
        <f t="shared" si="12"/>
        <v>0</v>
      </c>
      <c r="L146" s="97">
        <f t="shared" si="13"/>
        <v>0</v>
      </c>
      <c r="M146" s="97">
        <f t="shared" si="14"/>
        <v>0</v>
      </c>
      <c r="N146" s="98">
        <f t="shared" si="15"/>
        <v>1</v>
      </c>
      <c r="O146" s="97">
        <f t="shared" si="7"/>
        <v>0</v>
      </c>
      <c r="P146" s="97">
        <f t="shared" si="16"/>
        <v>1</v>
      </c>
      <c r="Q146" s="99">
        <f t="shared" si="8"/>
        <v>0</v>
      </c>
      <c r="R146" s="99">
        <f t="shared" si="17"/>
        <v>1</v>
      </c>
      <c r="S146" s="99">
        <f t="shared" si="18"/>
        <v>1</v>
      </c>
      <c r="T146" s="99">
        <f t="shared" si="19"/>
        <v>0</v>
      </c>
      <c r="U146" s="99">
        <f t="shared" si="20"/>
        <v>0</v>
      </c>
      <c r="V146" s="100">
        <f t="shared" si="21"/>
        <v>0</v>
      </c>
      <c r="W146" s="99">
        <f t="shared" si="22"/>
        <v>0</v>
      </c>
      <c r="X146" s="81">
        <f t="shared" si="23"/>
        <v>0</v>
      </c>
      <c r="Y146" s="81">
        <f t="shared" si="24"/>
        <v>0</v>
      </c>
      <c r="Z146" s="81">
        <f t="shared" si="25"/>
        <v>0</v>
      </c>
      <c r="AA146" s="81">
        <f t="shared" si="26"/>
        <v>0</v>
      </c>
      <c r="AB146" s="81">
        <f t="shared" si="27"/>
        <v>0</v>
      </c>
      <c r="AC146" s="81" t="str">
        <f t="shared" si="28"/>
        <v/>
      </c>
      <c r="AD146" s="100">
        <f t="shared" si="29"/>
        <v>0</v>
      </c>
      <c r="AE146" s="101">
        <f t="shared" si="30"/>
        <v>0</v>
      </c>
      <c r="AF146" s="102">
        <f t="shared" si="31"/>
        <v>0</v>
      </c>
      <c r="AG146" s="102">
        <f t="shared" si="32"/>
        <v>0</v>
      </c>
      <c r="AH146" s="102">
        <f t="shared" si="33"/>
        <v>0</v>
      </c>
      <c r="AI146" s="6"/>
    </row>
    <row r="147" spans="8:35" ht="15" customHeight="1">
      <c r="H147" s="95">
        <v>92</v>
      </c>
      <c r="I147" s="95">
        <f t="shared" si="10"/>
        <v>-693687</v>
      </c>
      <c r="J147" s="96">
        <f t="shared" si="11"/>
        <v>694054</v>
      </c>
      <c r="K147" s="97">
        <f t="shared" si="12"/>
        <v>0</v>
      </c>
      <c r="L147" s="97">
        <f t="shared" si="13"/>
        <v>0</v>
      </c>
      <c r="M147" s="97">
        <f t="shared" si="14"/>
        <v>0</v>
      </c>
      <c r="N147" s="98">
        <f t="shared" si="15"/>
        <v>1</v>
      </c>
      <c r="O147" s="97">
        <f t="shared" si="7"/>
        <v>0</v>
      </c>
      <c r="P147" s="97">
        <f t="shared" si="16"/>
        <v>1</v>
      </c>
      <c r="Q147" s="99">
        <f t="shared" si="8"/>
        <v>0</v>
      </c>
      <c r="R147" s="99">
        <f t="shared" si="17"/>
        <v>1</v>
      </c>
      <c r="S147" s="99">
        <f t="shared" si="18"/>
        <v>1</v>
      </c>
      <c r="T147" s="99">
        <f t="shared" si="19"/>
        <v>0</v>
      </c>
      <c r="U147" s="99">
        <f t="shared" si="20"/>
        <v>0</v>
      </c>
      <c r="V147" s="100">
        <f t="shared" si="21"/>
        <v>0</v>
      </c>
      <c r="W147" s="99">
        <f t="shared" si="22"/>
        <v>0</v>
      </c>
      <c r="X147" s="81">
        <f t="shared" si="23"/>
        <v>0</v>
      </c>
      <c r="Y147" s="81">
        <f t="shared" si="24"/>
        <v>0</v>
      </c>
      <c r="Z147" s="81">
        <f t="shared" si="25"/>
        <v>0</v>
      </c>
      <c r="AA147" s="81">
        <f t="shared" si="26"/>
        <v>0</v>
      </c>
      <c r="AB147" s="81">
        <f t="shared" si="27"/>
        <v>0</v>
      </c>
      <c r="AC147" s="81" t="str">
        <f t="shared" si="28"/>
        <v/>
      </c>
      <c r="AD147" s="100">
        <f t="shared" si="29"/>
        <v>0</v>
      </c>
      <c r="AE147" s="101">
        <f t="shared" si="30"/>
        <v>0</v>
      </c>
      <c r="AF147" s="102">
        <f t="shared" si="31"/>
        <v>0</v>
      </c>
      <c r="AG147" s="102">
        <f t="shared" si="32"/>
        <v>0</v>
      </c>
      <c r="AH147" s="102">
        <f t="shared" si="33"/>
        <v>0</v>
      </c>
      <c r="AI147" s="6"/>
    </row>
    <row r="148" spans="8:35" ht="15" customHeight="1">
      <c r="H148" s="95">
        <v>93</v>
      </c>
      <c r="I148" s="95">
        <f t="shared" si="10"/>
        <v>-693688</v>
      </c>
      <c r="J148" s="96">
        <f t="shared" si="11"/>
        <v>694055</v>
      </c>
      <c r="K148" s="97">
        <f t="shared" si="12"/>
        <v>0</v>
      </c>
      <c r="L148" s="97">
        <f t="shared" si="13"/>
        <v>0</v>
      </c>
      <c r="M148" s="97">
        <f t="shared" si="14"/>
        <v>0</v>
      </c>
      <c r="N148" s="98">
        <f t="shared" si="15"/>
        <v>1</v>
      </c>
      <c r="O148" s="97">
        <f t="shared" si="7"/>
        <v>0</v>
      </c>
      <c r="P148" s="97">
        <f t="shared" si="16"/>
        <v>1</v>
      </c>
      <c r="Q148" s="99">
        <f t="shared" si="8"/>
        <v>0</v>
      </c>
      <c r="R148" s="99">
        <f t="shared" si="17"/>
        <v>1</v>
      </c>
      <c r="S148" s="99">
        <f t="shared" si="18"/>
        <v>1</v>
      </c>
      <c r="T148" s="99">
        <f t="shared" si="19"/>
        <v>0</v>
      </c>
      <c r="U148" s="99">
        <f t="shared" si="20"/>
        <v>0</v>
      </c>
      <c r="V148" s="100">
        <f t="shared" si="21"/>
        <v>0</v>
      </c>
      <c r="W148" s="99">
        <f t="shared" si="22"/>
        <v>0</v>
      </c>
      <c r="X148" s="81">
        <f t="shared" si="23"/>
        <v>0</v>
      </c>
      <c r="Y148" s="81">
        <f t="shared" si="24"/>
        <v>0</v>
      </c>
      <c r="Z148" s="81">
        <f t="shared" si="25"/>
        <v>0</v>
      </c>
      <c r="AA148" s="81">
        <f t="shared" si="26"/>
        <v>0</v>
      </c>
      <c r="AB148" s="81">
        <f t="shared" si="27"/>
        <v>0</v>
      </c>
      <c r="AC148" s="81" t="str">
        <f t="shared" si="28"/>
        <v/>
      </c>
      <c r="AD148" s="100">
        <f t="shared" si="29"/>
        <v>0</v>
      </c>
      <c r="AE148" s="101">
        <f t="shared" si="30"/>
        <v>0</v>
      </c>
      <c r="AF148" s="102">
        <f t="shared" si="31"/>
        <v>0</v>
      </c>
      <c r="AG148" s="102">
        <f t="shared" si="32"/>
        <v>0</v>
      </c>
      <c r="AH148" s="102">
        <f t="shared" si="33"/>
        <v>0</v>
      </c>
      <c r="AI148" s="6"/>
    </row>
    <row r="149" spans="8:35" ht="15" customHeight="1">
      <c r="H149" s="95">
        <v>94</v>
      </c>
      <c r="I149" s="95">
        <f t="shared" si="10"/>
        <v>-693689</v>
      </c>
      <c r="J149" s="96">
        <f t="shared" si="11"/>
        <v>694056</v>
      </c>
      <c r="K149" s="97">
        <f t="shared" si="12"/>
        <v>0</v>
      </c>
      <c r="L149" s="97">
        <f t="shared" si="13"/>
        <v>0</v>
      </c>
      <c r="M149" s="97">
        <f t="shared" si="14"/>
        <v>0</v>
      </c>
      <c r="N149" s="98">
        <f t="shared" si="15"/>
        <v>1</v>
      </c>
      <c r="O149" s="97">
        <f t="shared" si="7"/>
        <v>0</v>
      </c>
      <c r="P149" s="97">
        <f t="shared" si="16"/>
        <v>1</v>
      </c>
      <c r="Q149" s="99">
        <f t="shared" si="8"/>
        <v>0</v>
      </c>
      <c r="R149" s="99">
        <f t="shared" si="17"/>
        <v>1</v>
      </c>
      <c r="S149" s="99">
        <f t="shared" si="18"/>
        <v>1</v>
      </c>
      <c r="T149" s="99">
        <f t="shared" si="19"/>
        <v>0</v>
      </c>
      <c r="U149" s="99">
        <f t="shared" si="20"/>
        <v>0</v>
      </c>
      <c r="V149" s="100">
        <f t="shared" si="21"/>
        <v>0</v>
      </c>
      <c r="W149" s="99">
        <f t="shared" si="22"/>
        <v>0</v>
      </c>
      <c r="X149" s="81">
        <f t="shared" si="23"/>
        <v>0</v>
      </c>
      <c r="Y149" s="81">
        <f t="shared" si="24"/>
        <v>0</v>
      </c>
      <c r="Z149" s="81">
        <f t="shared" si="25"/>
        <v>0</v>
      </c>
      <c r="AA149" s="81">
        <f t="shared" si="26"/>
        <v>0</v>
      </c>
      <c r="AB149" s="81">
        <f t="shared" si="27"/>
        <v>0</v>
      </c>
      <c r="AC149" s="81" t="str">
        <f t="shared" si="28"/>
        <v/>
      </c>
      <c r="AD149" s="100">
        <f t="shared" si="29"/>
        <v>0</v>
      </c>
      <c r="AE149" s="101">
        <f t="shared" si="30"/>
        <v>0</v>
      </c>
      <c r="AF149" s="102">
        <f t="shared" si="31"/>
        <v>0</v>
      </c>
      <c r="AG149" s="102">
        <f t="shared" si="32"/>
        <v>0</v>
      </c>
      <c r="AH149" s="102">
        <f t="shared" si="33"/>
        <v>0</v>
      </c>
      <c r="AI149" s="6"/>
    </row>
    <row r="150" spans="8:35" ht="15" customHeight="1">
      <c r="H150" s="95">
        <v>95</v>
      </c>
      <c r="I150" s="95">
        <f t="shared" si="10"/>
        <v>-693690</v>
      </c>
      <c r="J150" s="96">
        <f t="shared" si="11"/>
        <v>694057</v>
      </c>
      <c r="K150" s="97">
        <f t="shared" si="12"/>
        <v>0</v>
      </c>
      <c r="L150" s="97">
        <f t="shared" si="13"/>
        <v>0</v>
      </c>
      <c r="M150" s="97">
        <f t="shared" si="14"/>
        <v>0</v>
      </c>
      <c r="N150" s="98">
        <f t="shared" si="15"/>
        <v>1</v>
      </c>
      <c r="O150" s="97">
        <f t="shared" si="7"/>
        <v>0</v>
      </c>
      <c r="P150" s="97">
        <f t="shared" si="16"/>
        <v>1</v>
      </c>
      <c r="Q150" s="99">
        <f t="shared" si="8"/>
        <v>0</v>
      </c>
      <c r="R150" s="99">
        <f t="shared" si="17"/>
        <v>1</v>
      </c>
      <c r="S150" s="99">
        <f t="shared" si="18"/>
        <v>1</v>
      </c>
      <c r="T150" s="99">
        <f t="shared" si="19"/>
        <v>0</v>
      </c>
      <c r="U150" s="99">
        <f t="shared" si="20"/>
        <v>0</v>
      </c>
      <c r="V150" s="100">
        <f t="shared" si="21"/>
        <v>0</v>
      </c>
      <c r="W150" s="99">
        <f t="shared" si="22"/>
        <v>0</v>
      </c>
      <c r="X150" s="81">
        <f t="shared" si="23"/>
        <v>0</v>
      </c>
      <c r="Y150" s="81">
        <f t="shared" si="24"/>
        <v>0</v>
      </c>
      <c r="Z150" s="81">
        <f t="shared" si="25"/>
        <v>0</v>
      </c>
      <c r="AA150" s="81">
        <f t="shared" si="26"/>
        <v>0</v>
      </c>
      <c r="AB150" s="81">
        <f t="shared" si="27"/>
        <v>0</v>
      </c>
      <c r="AC150" s="81" t="str">
        <f t="shared" si="28"/>
        <v/>
      </c>
      <c r="AD150" s="100">
        <f t="shared" si="29"/>
        <v>0</v>
      </c>
      <c r="AE150" s="101">
        <f t="shared" si="30"/>
        <v>0</v>
      </c>
      <c r="AF150" s="102">
        <f t="shared" si="31"/>
        <v>0</v>
      </c>
      <c r="AG150" s="102">
        <f t="shared" si="32"/>
        <v>0</v>
      </c>
      <c r="AH150" s="102">
        <f t="shared" si="33"/>
        <v>0</v>
      </c>
      <c r="AI150" s="6"/>
    </row>
    <row r="151" spans="8:35" ht="15" customHeight="1">
      <c r="H151" s="95">
        <v>96</v>
      </c>
      <c r="I151" s="95">
        <f t="shared" si="10"/>
        <v>-693691</v>
      </c>
      <c r="J151" s="96">
        <f t="shared" si="11"/>
        <v>694058</v>
      </c>
      <c r="K151" s="97">
        <f t="shared" si="12"/>
        <v>0</v>
      </c>
      <c r="L151" s="97">
        <f t="shared" si="13"/>
        <v>0</v>
      </c>
      <c r="M151" s="97">
        <f t="shared" si="14"/>
        <v>0</v>
      </c>
      <c r="N151" s="98">
        <f t="shared" si="15"/>
        <v>1</v>
      </c>
      <c r="O151" s="97">
        <f t="shared" si="7"/>
        <v>0</v>
      </c>
      <c r="P151" s="97">
        <f t="shared" si="16"/>
        <v>1</v>
      </c>
      <c r="Q151" s="99">
        <f t="shared" si="8"/>
        <v>0</v>
      </c>
      <c r="R151" s="99">
        <f t="shared" si="17"/>
        <v>1</v>
      </c>
      <c r="S151" s="99">
        <f t="shared" si="18"/>
        <v>1</v>
      </c>
      <c r="T151" s="99">
        <f t="shared" si="19"/>
        <v>0</v>
      </c>
      <c r="U151" s="99">
        <f t="shared" si="20"/>
        <v>0</v>
      </c>
      <c r="V151" s="100">
        <f t="shared" si="21"/>
        <v>0</v>
      </c>
      <c r="W151" s="99">
        <f t="shared" si="22"/>
        <v>0</v>
      </c>
      <c r="X151" s="81">
        <f t="shared" si="23"/>
        <v>0</v>
      </c>
      <c r="Y151" s="81">
        <f t="shared" si="24"/>
        <v>0</v>
      </c>
      <c r="Z151" s="81">
        <f t="shared" si="25"/>
        <v>0</v>
      </c>
      <c r="AA151" s="81">
        <f t="shared" si="26"/>
        <v>0</v>
      </c>
      <c r="AB151" s="81">
        <f t="shared" si="27"/>
        <v>0</v>
      </c>
      <c r="AC151" s="81" t="str">
        <f t="shared" si="28"/>
        <v/>
      </c>
      <c r="AD151" s="100">
        <f t="shared" si="29"/>
        <v>0</v>
      </c>
      <c r="AE151" s="101">
        <f t="shared" si="30"/>
        <v>0</v>
      </c>
      <c r="AF151" s="102">
        <f t="shared" si="31"/>
        <v>0</v>
      </c>
      <c r="AG151" s="102">
        <f t="shared" si="32"/>
        <v>0</v>
      </c>
      <c r="AH151" s="102">
        <f t="shared" si="33"/>
        <v>0</v>
      </c>
      <c r="AI151" s="6"/>
    </row>
    <row r="152" spans="8:35" ht="15" customHeight="1">
      <c r="H152" s="95">
        <v>97</v>
      </c>
      <c r="I152" s="95">
        <f t="shared" si="10"/>
        <v>-693692</v>
      </c>
      <c r="J152" s="96">
        <f t="shared" si="11"/>
        <v>694059</v>
      </c>
      <c r="K152" s="97">
        <f t="shared" si="12"/>
        <v>0</v>
      </c>
      <c r="L152" s="97">
        <f t="shared" si="13"/>
        <v>0</v>
      </c>
      <c r="M152" s="97">
        <f t="shared" si="14"/>
        <v>0</v>
      </c>
      <c r="N152" s="98">
        <f t="shared" si="15"/>
        <v>1</v>
      </c>
      <c r="O152" s="97">
        <f t="shared" si="7"/>
        <v>0</v>
      </c>
      <c r="P152" s="97">
        <f t="shared" si="16"/>
        <v>1</v>
      </c>
      <c r="Q152" s="99">
        <f t="shared" si="8"/>
        <v>0</v>
      </c>
      <c r="R152" s="99">
        <f t="shared" si="17"/>
        <v>1</v>
      </c>
      <c r="S152" s="99">
        <f t="shared" si="18"/>
        <v>1</v>
      </c>
      <c r="T152" s="99">
        <f t="shared" si="19"/>
        <v>0</v>
      </c>
      <c r="U152" s="99">
        <f t="shared" si="20"/>
        <v>0</v>
      </c>
      <c r="V152" s="100">
        <f t="shared" si="21"/>
        <v>0</v>
      </c>
      <c r="W152" s="99">
        <f t="shared" si="22"/>
        <v>0</v>
      </c>
      <c r="X152" s="81">
        <f t="shared" si="23"/>
        <v>0</v>
      </c>
      <c r="Y152" s="81">
        <f t="shared" si="24"/>
        <v>0</v>
      </c>
      <c r="Z152" s="81">
        <f t="shared" si="25"/>
        <v>0</v>
      </c>
      <c r="AA152" s="81">
        <f t="shared" si="26"/>
        <v>0</v>
      </c>
      <c r="AB152" s="81">
        <f t="shared" si="27"/>
        <v>0</v>
      </c>
      <c r="AC152" s="81" t="str">
        <f t="shared" si="28"/>
        <v/>
      </c>
      <c r="AD152" s="100">
        <f t="shared" si="29"/>
        <v>0</v>
      </c>
      <c r="AE152" s="101">
        <f t="shared" si="30"/>
        <v>0</v>
      </c>
      <c r="AF152" s="102">
        <f t="shared" si="31"/>
        <v>0</v>
      </c>
      <c r="AG152" s="102">
        <f t="shared" si="32"/>
        <v>0</v>
      </c>
      <c r="AH152" s="102">
        <f t="shared" si="33"/>
        <v>0</v>
      </c>
      <c r="AI152" s="6"/>
    </row>
    <row r="153" spans="8:35" ht="15" customHeight="1">
      <c r="H153" s="95">
        <v>98</v>
      </c>
      <c r="I153" s="95">
        <f t="shared" si="10"/>
        <v>-693693</v>
      </c>
      <c r="J153" s="96">
        <f t="shared" si="11"/>
        <v>694060</v>
      </c>
      <c r="K153" s="97">
        <f t="shared" si="12"/>
        <v>0</v>
      </c>
      <c r="L153" s="97">
        <f t="shared" si="13"/>
        <v>0</v>
      </c>
      <c r="M153" s="97">
        <f t="shared" si="14"/>
        <v>0</v>
      </c>
      <c r="N153" s="98">
        <f t="shared" si="15"/>
        <v>1</v>
      </c>
      <c r="O153" s="97">
        <f t="shared" si="7"/>
        <v>0</v>
      </c>
      <c r="P153" s="97">
        <f t="shared" si="16"/>
        <v>1</v>
      </c>
      <c r="Q153" s="99">
        <f t="shared" si="8"/>
        <v>0</v>
      </c>
      <c r="R153" s="99">
        <f t="shared" si="17"/>
        <v>1</v>
      </c>
      <c r="S153" s="99">
        <f t="shared" si="18"/>
        <v>1</v>
      </c>
      <c r="T153" s="99">
        <f t="shared" si="19"/>
        <v>0</v>
      </c>
      <c r="U153" s="99">
        <f t="shared" si="20"/>
        <v>0</v>
      </c>
      <c r="V153" s="100">
        <f t="shared" si="21"/>
        <v>0</v>
      </c>
      <c r="W153" s="99">
        <f t="shared" si="22"/>
        <v>0</v>
      </c>
      <c r="X153" s="81">
        <f t="shared" si="23"/>
        <v>0</v>
      </c>
      <c r="Y153" s="81">
        <f t="shared" si="24"/>
        <v>0</v>
      </c>
      <c r="Z153" s="81">
        <f t="shared" si="25"/>
        <v>0</v>
      </c>
      <c r="AA153" s="81">
        <f t="shared" si="26"/>
        <v>0</v>
      </c>
      <c r="AB153" s="81">
        <f t="shared" si="27"/>
        <v>0</v>
      </c>
      <c r="AC153" s="81" t="str">
        <f t="shared" si="28"/>
        <v/>
      </c>
      <c r="AD153" s="100">
        <f t="shared" si="29"/>
        <v>0</v>
      </c>
      <c r="AE153" s="101">
        <f t="shared" si="30"/>
        <v>0</v>
      </c>
      <c r="AF153" s="102">
        <f t="shared" si="31"/>
        <v>0</v>
      </c>
      <c r="AG153" s="102">
        <f t="shared" si="32"/>
        <v>0</v>
      </c>
      <c r="AH153" s="102">
        <f t="shared" si="33"/>
        <v>0</v>
      </c>
      <c r="AI153" s="6"/>
    </row>
    <row r="154" spans="8:35" ht="15" customHeight="1">
      <c r="H154" s="95">
        <v>99</v>
      </c>
      <c r="I154" s="95">
        <f t="shared" si="10"/>
        <v>-693694</v>
      </c>
      <c r="J154" s="96">
        <f t="shared" si="11"/>
        <v>694061</v>
      </c>
      <c r="K154" s="97">
        <f t="shared" si="12"/>
        <v>0</v>
      </c>
      <c r="L154" s="97">
        <f t="shared" si="13"/>
        <v>0</v>
      </c>
      <c r="M154" s="97">
        <f t="shared" si="14"/>
        <v>0</v>
      </c>
      <c r="N154" s="98">
        <f t="shared" si="15"/>
        <v>1</v>
      </c>
      <c r="O154" s="97">
        <f t="shared" si="7"/>
        <v>0</v>
      </c>
      <c r="P154" s="97">
        <f t="shared" si="16"/>
        <v>1</v>
      </c>
      <c r="Q154" s="99">
        <f t="shared" si="8"/>
        <v>0</v>
      </c>
      <c r="R154" s="99">
        <f t="shared" si="17"/>
        <v>1</v>
      </c>
      <c r="S154" s="99">
        <f t="shared" si="18"/>
        <v>1</v>
      </c>
      <c r="T154" s="99">
        <f t="shared" si="19"/>
        <v>0</v>
      </c>
      <c r="U154" s="99">
        <f t="shared" si="20"/>
        <v>0</v>
      </c>
      <c r="V154" s="100">
        <f t="shared" si="21"/>
        <v>0</v>
      </c>
      <c r="W154" s="99">
        <f t="shared" si="22"/>
        <v>0</v>
      </c>
      <c r="X154" s="81">
        <f t="shared" si="23"/>
        <v>0</v>
      </c>
      <c r="Y154" s="81">
        <f t="shared" si="24"/>
        <v>0</v>
      </c>
      <c r="Z154" s="81">
        <f t="shared" si="25"/>
        <v>0</v>
      </c>
      <c r="AA154" s="81">
        <f t="shared" si="26"/>
        <v>0</v>
      </c>
      <c r="AB154" s="81">
        <f t="shared" si="27"/>
        <v>0</v>
      </c>
      <c r="AC154" s="81" t="str">
        <f t="shared" si="28"/>
        <v/>
      </c>
      <c r="AD154" s="100">
        <f t="shared" si="29"/>
        <v>0</v>
      </c>
      <c r="AE154" s="101">
        <f t="shared" si="30"/>
        <v>0</v>
      </c>
      <c r="AF154" s="102">
        <f t="shared" si="31"/>
        <v>0</v>
      </c>
      <c r="AG154" s="102">
        <f t="shared" si="32"/>
        <v>0</v>
      </c>
      <c r="AH154" s="102">
        <f t="shared" si="33"/>
        <v>0</v>
      </c>
      <c r="AI154" s="6"/>
    </row>
    <row r="155" spans="8:35" ht="15" customHeight="1">
      <c r="H155" s="95">
        <v>100</v>
      </c>
      <c r="I155" s="95">
        <f t="shared" si="10"/>
        <v>-693695</v>
      </c>
      <c r="J155" s="96">
        <f t="shared" si="11"/>
        <v>694062</v>
      </c>
      <c r="K155" s="97">
        <f t="shared" si="12"/>
        <v>0</v>
      </c>
      <c r="L155" s="97">
        <f t="shared" si="13"/>
        <v>0</v>
      </c>
      <c r="M155" s="97">
        <f t="shared" si="14"/>
        <v>0</v>
      </c>
      <c r="N155" s="98">
        <f t="shared" si="15"/>
        <v>1</v>
      </c>
      <c r="O155" s="97">
        <f t="shared" si="7"/>
        <v>0</v>
      </c>
      <c r="P155" s="97">
        <f t="shared" si="16"/>
        <v>1</v>
      </c>
      <c r="Q155" s="99">
        <f t="shared" si="8"/>
        <v>0</v>
      </c>
      <c r="R155" s="99">
        <f t="shared" si="17"/>
        <v>1</v>
      </c>
      <c r="S155" s="99">
        <f t="shared" si="18"/>
        <v>1</v>
      </c>
      <c r="T155" s="99">
        <f t="shared" si="19"/>
        <v>0</v>
      </c>
      <c r="U155" s="99">
        <f t="shared" si="20"/>
        <v>0</v>
      </c>
      <c r="V155" s="100">
        <f t="shared" si="21"/>
        <v>0</v>
      </c>
      <c r="W155" s="99">
        <f t="shared" si="22"/>
        <v>0</v>
      </c>
      <c r="X155" s="81">
        <f t="shared" si="23"/>
        <v>0</v>
      </c>
      <c r="Y155" s="81">
        <f t="shared" si="24"/>
        <v>0</v>
      </c>
      <c r="Z155" s="81">
        <f t="shared" si="25"/>
        <v>0</v>
      </c>
      <c r="AA155" s="81">
        <f t="shared" si="26"/>
        <v>0</v>
      </c>
      <c r="AB155" s="81">
        <f t="shared" si="27"/>
        <v>0</v>
      </c>
      <c r="AC155" s="81" t="str">
        <f t="shared" si="28"/>
        <v/>
      </c>
      <c r="AD155" s="100">
        <f t="shared" si="29"/>
        <v>0</v>
      </c>
      <c r="AE155" s="101">
        <f t="shared" si="30"/>
        <v>0</v>
      </c>
      <c r="AF155" s="102">
        <f t="shared" si="31"/>
        <v>0</v>
      </c>
      <c r="AG155" s="102">
        <f t="shared" si="32"/>
        <v>0</v>
      </c>
      <c r="AH155" s="102">
        <f t="shared" si="33"/>
        <v>0</v>
      </c>
      <c r="AI155" s="6"/>
    </row>
    <row r="156" spans="8:35" ht="15" customHeight="1">
      <c r="H156" s="95">
        <v>101</v>
      </c>
      <c r="I156" s="95">
        <f t="shared" si="10"/>
        <v>-693696</v>
      </c>
      <c r="J156" s="96">
        <f t="shared" si="11"/>
        <v>694063</v>
      </c>
      <c r="K156" s="97">
        <f t="shared" si="12"/>
        <v>0</v>
      </c>
      <c r="L156" s="97">
        <f t="shared" si="13"/>
        <v>0</v>
      </c>
      <c r="M156" s="97">
        <f t="shared" si="14"/>
        <v>0</v>
      </c>
      <c r="N156" s="98">
        <f t="shared" si="15"/>
        <v>1</v>
      </c>
      <c r="O156" s="97">
        <f t="shared" si="7"/>
        <v>0</v>
      </c>
      <c r="P156" s="97">
        <f t="shared" si="16"/>
        <v>1</v>
      </c>
      <c r="Q156" s="99">
        <f t="shared" si="8"/>
        <v>0</v>
      </c>
      <c r="R156" s="99">
        <f t="shared" si="17"/>
        <v>1</v>
      </c>
      <c r="S156" s="99">
        <f t="shared" si="18"/>
        <v>1</v>
      </c>
      <c r="T156" s="99">
        <f t="shared" si="19"/>
        <v>0</v>
      </c>
      <c r="U156" s="99">
        <f t="shared" si="20"/>
        <v>0</v>
      </c>
      <c r="V156" s="100">
        <f t="shared" si="21"/>
        <v>0</v>
      </c>
      <c r="W156" s="99">
        <f t="shared" si="22"/>
        <v>0</v>
      </c>
      <c r="X156" s="81">
        <f t="shared" si="23"/>
        <v>0</v>
      </c>
      <c r="Y156" s="81">
        <f t="shared" si="24"/>
        <v>0</v>
      </c>
      <c r="Z156" s="81">
        <f t="shared" si="25"/>
        <v>0</v>
      </c>
      <c r="AA156" s="81">
        <f t="shared" si="26"/>
        <v>0</v>
      </c>
      <c r="AB156" s="81">
        <f t="shared" si="27"/>
        <v>0</v>
      </c>
      <c r="AC156" s="81" t="str">
        <f t="shared" si="28"/>
        <v/>
      </c>
      <c r="AD156" s="100">
        <f t="shared" si="29"/>
        <v>0</v>
      </c>
      <c r="AE156" s="101">
        <f t="shared" si="30"/>
        <v>0</v>
      </c>
      <c r="AF156" s="102">
        <f t="shared" si="31"/>
        <v>0</v>
      </c>
      <c r="AG156" s="102">
        <f t="shared" si="32"/>
        <v>0</v>
      </c>
      <c r="AH156" s="102">
        <f t="shared" si="33"/>
        <v>0</v>
      </c>
      <c r="AI156" s="6"/>
    </row>
    <row r="157" spans="8:35" ht="15" customHeight="1">
      <c r="H157" s="95">
        <v>102</v>
      </c>
      <c r="I157" s="95">
        <f t="shared" si="10"/>
        <v>-693697</v>
      </c>
      <c r="J157" s="96">
        <f t="shared" si="11"/>
        <v>694064</v>
      </c>
      <c r="K157" s="97">
        <f t="shared" si="12"/>
        <v>0</v>
      </c>
      <c r="L157" s="97">
        <f t="shared" si="13"/>
        <v>0</v>
      </c>
      <c r="M157" s="97">
        <f t="shared" si="14"/>
        <v>0</v>
      </c>
      <c r="N157" s="98">
        <f t="shared" si="15"/>
        <v>1</v>
      </c>
      <c r="O157" s="97">
        <f t="shared" si="7"/>
        <v>0</v>
      </c>
      <c r="P157" s="97">
        <f t="shared" si="16"/>
        <v>1</v>
      </c>
      <c r="Q157" s="99">
        <f t="shared" si="8"/>
        <v>0</v>
      </c>
      <c r="R157" s="99">
        <f t="shared" si="17"/>
        <v>1</v>
      </c>
      <c r="S157" s="99">
        <f t="shared" si="18"/>
        <v>1</v>
      </c>
      <c r="T157" s="99">
        <f t="shared" si="19"/>
        <v>0</v>
      </c>
      <c r="U157" s="99">
        <f t="shared" si="20"/>
        <v>0</v>
      </c>
      <c r="V157" s="100">
        <f t="shared" si="21"/>
        <v>0</v>
      </c>
      <c r="W157" s="99">
        <f t="shared" si="22"/>
        <v>0</v>
      </c>
      <c r="X157" s="81">
        <f t="shared" si="23"/>
        <v>0</v>
      </c>
      <c r="Y157" s="81">
        <f t="shared" si="24"/>
        <v>0</v>
      </c>
      <c r="Z157" s="81">
        <f t="shared" si="25"/>
        <v>0</v>
      </c>
      <c r="AA157" s="81">
        <f t="shared" si="26"/>
        <v>0</v>
      </c>
      <c r="AB157" s="81">
        <f t="shared" si="27"/>
        <v>0</v>
      </c>
      <c r="AC157" s="81" t="str">
        <f t="shared" si="28"/>
        <v/>
      </c>
      <c r="AD157" s="100">
        <f t="shared" si="29"/>
        <v>0</v>
      </c>
      <c r="AE157" s="101">
        <f t="shared" si="30"/>
        <v>0</v>
      </c>
      <c r="AF157" s="102">
        <f t="shared" si="31"/>
        <v>0</v>
      </c>
      <c r="AG157" s="102">
        <f t="shared" si="32"/>
        <v>0</v>
      </c>
      <c r="AH157" s="102">
        <f t="shared" si="33"/>
        <v>0</v>
      </c>
      <c r="AI157" s="6"/>
    </row>
    <row r="158" spans="8:35" ht="15" customHeight="1">
      <c r="H158" s="95">
        <v>103</v>
      </c>
      <c r="I158" s="95">
        <f t="shared" si="10"/>
        <v>-693698</v>
      </c>
      <c r="J158" s="96">
        <f t="shared" si="11"/>
        <v>694065</v>
      </c>
      <c r="K158" s="97">
        <f t="shared" si="12"/>
        <v>0</v>
      </c>
      <c r="L158" s="97">
        <f t="shared" si="13"/>
        <v>0</v>
      </c>
      <c r="M158" s="97">
        <f t="shared" si="14"/>
        <v>0</v>
      </c>
      <c r="N158" s="98">
        <f t="shared" si="15"/>
        <v>1</v>
      </c>
      <c r="O158" s="97">
        <f t="shared" si="7"/>
        <v>0</v>
      </c>
      <c r="P158" s="97">
        <f t="shared" si="16"/>
        <v>1</v>
      </c>
      <c r="Q158" s="99">
        <f t="shared" si="8"/>
        <v>0</v>
      </c>
      <c r="R158" s="99">
        <f t="shared" si="17"/>
        <v>1</v>
      </c>
      <c r="S158" s="99">
        <f t="shared" si="18"/>
        <v>1</v>
      </c>
      <c r="T158" s="99">
        <f t="shared" si="19"/>
        <v>0</v>
      </c>
      <c r="U158" s="99">
        <f t="shared" si="20"/>
        <v>0</v>
      </c>
      <c r="V158" s="100">
        <f t="shared" si="21"/>
        <v>0</v>
      </c>
      <c r="W158" s="99">
        <f t="shared" si="22"/>
        <v>0</v>
      </c>
      <c r="X158" s="81">
        <f t="shared" si="23"/>
        <v>0</v>
      </c>
      <c r="Y158" s="81">
        <f t="shared" si="24"/>
        <v>0</v>
      </c>
      <c r="Z158" s="81">
        <f t="shared" si="25"/>
        <v>0</v>
      </c>
      <c r="AA158" s="81">
        <f t="shared" si="26"/>
        <v>0</v>
      </c>
      <c r="AB158" s="81">
        <f t="shared" si="27"/>
        <v>0</v>
      </c>
      <c r="AC158" s="81" t="str">
        <f t="shared" si="28"/>
        <v/>
      </c>
      <c r="AD158" s="100">
        <f t="shared" si="29"/>
        <v>0</v>
      </c>
      <c r="AE158" s="101">
        <f t="shared" si="30"/>
        <v>0</v>
      </c>
      <c r="AF158" s="102">
        <f t="shared" si="31"/>
        <v>0</v>
      </c>
      <c r="AG158" s="102">
        <f t="shared" si="32"/>
        <v>0</v>
      </c>
      <c r="AH158" s="102">
        <f t="shared" si="33"/>
        <v>0</v>
      </c>
      <c r="AI158" s="6"/>
    </row>
    <row r="159" spans="8:35" ht="15" customHeight="1">
      <c r="H159" s="95">
        <v>104</v>
      </c>
      <c r="I159" s="95">
        <f t="shared" si="10"/>
        <v>-693699</v>
      </c>
      <c r="J159" s="96">
        <f t="shared" si="11"/>
        <v>694066</v>
      </c>
      <c r="K159" s="97">
        <f t="shared" si="12"/>
        <v>0</v>
      </c>
      <c r="L159" s="97">
        <f t="shared" si="13"/>
        <v>0</v>
      </c>
      <c r="M159" s="97">
        <f t="shared" si="14"/>
        <v>0</v>
      </c>
      <c r="N159" s="98">
        <f t="shared" si="15"/>
        <v>1</v>
      </c>
      <c r="O159" s="97">
        <f t="shared" si="7"/>
        <v>0</v>
      </c>
      <c r="P159" s="97">
        <f t="shared" si="16"/>
        <v>1</v>
      </c>
      <c r="Q159" s="99">
        <f t="shared" si="8"/>
        <v>0</v>
      </c>
      <c r="R159" s="99">
        <f t="shared" si="17"/>
        <v>1</v>
      </c>
      <c r="S159" s="99">
        <f t="shared" si="18"/>
        <v>1</v>
      </c>
      <c r="T159" s="99">
        <f t="shared" si="19"/>
        <v>0</v>
      </c>
      <c r="U159" s="99">
        <f t="shared" si="20"/>
        <v>0</v>
      </c>
      <c r="V159" s="100">
        <f t="shared" si="21"/>
        <v>0</v>
      </c>
      <c r="W159" s="99">
        <f t="shared" si="22"/>
        <v>0</v>
      </c>
      <c r="X159" s="81">
        <f t="shared" si="23"/>
        <v>0</v>
      </c>
      <c r="Y159" s="81">
        <f t="shared" si="24"/>
        <v>0</v>
      </c>
      <c r="Z159" s="81">
        <f t="shared" si="25"/>
        <v>0</v>
      </c>
      <c r="AA159" s="81">
        <f t="shared" si="26"/>
        <v>0</v>
      </c>
      <c r="AB159" s="81">
        <f t="shared" si="27"/>
        <v>0</v>
      </c>
      <c r="AC159" s="81" t="str">
        <f t="shared" si="28"/>
        <v/>
      </c>
      <c r="AD159" s="100">
        <f t="shared" si="29"/>
        <v>0</v>
      </c>
      <c r="AE159" s="101">
        <f t="shared" si="30"/>
        <v>0</v>
      </c>
      <c r="AF159" s="102">
        <f t="shared" si="31"/>
        <v>0</v>
      </c>
      <c r="AG159" s="102">
        <f t="shared" si="32"/>
        <v>0</v>
      </c>
      <c r="AH159" s="102">
        <f t="shared" si="33"/>
        <v>0</v>
      </c>
      <c r="AI159" s="6"/>
    </row>
    <row r="160" spans="8:35" ht="15" customHeight="1">
      <c r="H160" s="95">
        <v>105</v>
      </c>
      <c r="I160" s="95">
        <f t="shared" si="10"/>
        <v>-693700</v>
      </c>
      <c r="J160" s="96">
        <f t="shared" si="11"/>
        <v>694067</v>
      </c>
      <c r="K160" s="97">
        <f t="shared" si="12"/>
        <v>0</v>
      </c>
      <c r="L160" s="97">
        <f t="shared" si="13"/>
        <v>0</v>
      </c>
      <c r="M160" s="97">
        <f t="shared" si="14"/>
        <v>0</v>
      </c>
      <c r="N160" s="98">
        <f t="shared" si="15"/>
        <v>1</v>
      </c>
      <c r="O160" s="97">
        <f t="shared" si="7"/>
        <v>0</v>
      </c>
      <c r="P160" s="97">
        <f t="shared" si="16"/>
        <v>1</v>
      </c>
      <c r="Q160" s="99">
        <f t="shared" si="8"/>
        <v>0</v>
      </c>
      <c r="R160" s="99">
        <f t="shared" si="17"/>
        <v>1</v>
      </c>
      <c r="S160" s="99">
        <f t="shared" si="18"/>
        <v>1</v>
      </c>
      <c r="T160" s="99">
        <f t="shared" si="19"/>
        <v>0</v>
      </c>
      <c r="U160" s="99">
        <f t="shared" si="20"/>
        <v>0</v>
      </c>
      <c r="V160" s="100">
        <f t="shared" si="21"/>
        <v>0</v>
      </c>
      <c r="W160" s="99">
        <f t="shared" si="22"/>
        <v>0</v>
      </c>
      <c r="X160" s="81">
        <f t="shared" si="23"/>
        <v>0</v>
      </c>
      <c r="Y160" s="81">
        <f t="shared" si="24"/>
        <v>0</v>
      </c>
      <c r="Z160" s="81">
        <f t="shared" si="25"/>
        <v>0</v>
      </c>
      <c r="AA160" s="81">
        <f t="shared" si="26"/>
        <v>0</v>
      </c>
      <c r="AB160" s="81">
        <f t="shared" si="27"/>
        <v>0</v>
      </c>
      <c r="AC160" s="81" t="str">
        <f t="shared" si="28"/>
        <v/>
      </c>
      <c r="AD160" s="100">
        <f t="shared" si="29"/>
        <v>0</v>
      </c>
      <c r="AE160" s="101">
        <f t="shared" si="30"/>
        <v>0</v>
      </c>
      <c r="AF160" s="102">
        <f t="shared" si="31"/>
        <v>0</v>
      </c>
      <c r="AG160" s="102">
        <f t="shared" si="32"/>
        <v>0</v>
      </c>
      <c r="AH160" s="102">
        <f t="shared" si="33"/>
        <v>0</v>
      </c>
      <c r="AI160" s="6"/>
    </row>
    <row r="161" spans="8:35" ht="15" customHeight="1">
      <c r="H161" s="95">
        <v>106</v>
      </c>
      <c r="I161" s="95">
        <f t="shared" si="10"/>
        <v>-693701</v>
      </c>
      <c r="J161" s="96">
        <f t="shared" si="11"/>
        <v>694068</v>
      </c>
      <c r="K161" s="97">
        <f t="shared" si="12"/>
        <v>0</v>
      </c>
      <c r="L161" s="97">
        <f t="shared" si="13"/>
        <v>0</v>
      </c>
      <c r="M161" s="97">
        <f t="shared" si="14"/>
        <v>0</v>
      </c>
      <c r="N161" s="98">
        <f t="shared" si="15"/>
        <v>1</v>
      </c>
      <c r="O161" s="97">
        <f t="shared" si="7"/>
        <v>0</v>
      </c>
      <c r="P161" s="97">
        <f t="shared" si="16"/>
        <v>1</v>
      </c>
      <c r="Q161" s="99">
        <f t="shared" si="8"/>
        <v>0</v>
      </c>
      <c r="R161" s="99">
        <f t="shared" si="17"/>
        <v>1</v>
      </c>
      <c r="S161" s="99">
        <f t="shared" si="18"/>
        <v>1</v>
      </c>
      <c r="T161" s="99">
        <f t="shared" si="19"/>
        <v>0</v>
      </c>
      <c r="U161" s="99">
        <f t="shared" si="20"/>
        <v>0</v>
      </c>
      <c r="V161" s="100">
        <f t="shared" si="21"/>
        <v>0</v>
      </c>
      <c r="W161" s="99">
        <f t="shared" si="22"/>
        <v>0</v>
      </c>
      <c r="X161" s="81">
        <f t="shared" si="23"/>
        <v>0</v>
      </c>
      <c r="Y161" s="81">
        <f t="shared" si="24"/>
        <v>0</v>
      </c>
      <c r="Z161" s="81">
        <f t="shared" si="25"/>
        <v>0</v>
      </c>
      <c r="AA161" s="81">
        <f t="shared" si="26"/>
        <v>0</v>
      </c>
      <c r="AB161" s="81">
        <f t="shared" si="27"/>
        <v>0</v>
      </c>
      <c r="AC161" s="81" t="str">
        <f t="shared" si="28"/>
        <v/>
      </c>
      <c r="AD161" s="100">
        <f t="shared" si="29"/>
        <v>0</v>
      </c>
      <c r="AE161" s="101">
        <f t="shared" si="30"/>
        <v>0</v>
      </c>
      <c r="AF161" s="102">
        <f t="shared" si="31"/>
        <v>0</v>
      </c>
      <c r="AG161" s="102">
        <f t="shared" si="32"/>
        <v>0</v>
      </c>
      <c r="AH161" s="102">
        <f t="shared" si="33"/>
        <v>0</v>
      </c>
      <c r="AI161" s="6"/>
    </row>
    <row r="162" spans="8:35" ht="15" customHeight="1">
      <c r="H162" s="95">
        <v>107</v>
      </c>
      <c r="I162" s="95">
        <f t="shared" si="10"/>
        <v>-693702</v>
      </c>
      <c r="J162" s="96">
        <f t="shared" si="11"/>
        <v>694069</v>
      </c>
      <c r="K162" s="97">
        <f t="shared" si="12"/>
        <v>0</v>
      </c>
      <c r="L162" s="97">
        <f t="shared" si="13"/>
        <v>0</v>
      </c>
      <c r="M162" s="97">
        <f t="shared" si="14"/>
        <v>0</v>
      </c>
      <c r="N162" s="98">
        <f t="shared" si="15"/>
        <v>1</v>
      </c>
      <c r="O162" s="97">
        <f t="shared" si="7"/>
        <v>0</v>
      </c>
      <c r="P162" s="97">
        <f t="shared" si="16"/>
        <v>1</v>
      </c>
      <c r="Q162" s="99">
        <f t="shared" si="8"/>
        <v>0</v>
      </c>
      <c r="R162" s="99">
        <f t="shared" si="17"/>
        <v>1</v>
      </c>
      <c r="S162" s="99">
        <f t="shared" si="18"/>
        <v>1</v>
      </c>
      <c r="T162" s="99">
        <f t="shared" si="19"/>
        <v>0</v>
      </c>
      <c r="U162" s="99">
        <f t="shared" si="20"/>
        <v>0</v>
      </c>
      <c r="V162" s="100">
        <f t="shared" si="21"/>
        <v>0</v>
      </c>
      <c r="W162" s="99">
        <f t="shared" si="22"/>
        <v>0</v>
      </c>
      <c r="X162" s="81">
        <f t="shared" si="23"/>
        <v>0</v>
      </c>
      <c r="Y162" s="81">
        <f t="shared" si="24"/>
        <v>0</v>
      </c>
      <c r="Z162" s="81">
        <f t="shared" si="25"/>
        <v>0</v>
      </c>
      <c r="AA162" s="81">
        <f t="shared" si="26"/>
        <v>0</v>
      </c>
      <c r="AB162" s="81">
        <f t="shared" si="27"/>
        <v>0</v>
      </c>
      <c r="AC162" s="81" t="str">
        <f t="shared" si="28"/>
        <v/>
      </c>
      <c r="AD162" s="100">
        <f t="shared" si="29"/>
        <v>0</v>
      </c>
      <c r="AE162" s="101">
        <f t="shared" si="30"/>
        <v>0</v>
      </c>
      <c r="AF162" s="102">
        <f t="shared" si="31"/>
        <v>0</v>
      </c>
      <c r="AG162" s="102">
        <f t="shared" si="32"/>
        <v>0</v>
      </c>
      <c r="AH162" s="102">
        <f t="shared" si="33"/>
        <v>0</v>
      </c>
      <c r="AI162" s="6"/>
    </row>
    <row r="163" spans="8:35" ht="15" customHeight="1">
      <c r="H163" s="95">
        <v>108</v>
      </c>
      <c r="I163" s="95">
        <f t="shared" si="10"/>
        <v>-693703</v>
      </c>
      <c r="J163" s="96">
        <f t="shared" si="11"/>
        <v>694070</v>
      </c>
      <c r="K163" s="97">
        <f t="shared" si="12"/>
        <v>0</v>
      </c>
      <c r="L163" s="97">
        <f t="shared" si="13"/>
        <v>0</v>
      </c>
      <c r="M163" s="97">
        <f t="shared" si="14"/>
        <v>0</v>
      </c>
      <c r="N163" s="98">
        <f t="shared" si="15"/>
        <v>1</v>
      </c>
      <c r="O163" s="97">
        <f t="shared" si="7"/>
        <v>0</v>
      </c>
      <c r="P163" s="97">
        <f t="shared" si="16"/>
        <v>1</v>
      </c>
      <c r="Q163" s="99">
        <f t="shared" si="8"/>
        <v>0</v>
      </c>
      <c r="R163" s="99">
        <f t="shared" si="17"/>
        <v>1</v>
      </c>
      <c r="S163" s="99">
        <f t="shared" si="18"/>
        <v>1</v>
      </c>
      <c r="T163" s="99">
        <f t="shared" si="19"/>
        <v>0</v>
      </c>
      <c r="U163" s="99">
        <f t="shared" si="20"/>
        <v>0</v>
      </c>
      <c r="V163" s="100">
        <f t="shared" si="21"/>
        <v>0</v>
      </c>
      <c r="W163" s="99">
        <f t="shared" si="22"/>
        <v>0</v>
      </c>
      <c r="X163" s="81">
        <f t="shared" si="23"/>
        <v>0</v>
      </c>
      <c r="Y163" s="81">
        <f t="shared" si="24"/>
        <v>0</v>
      </c>
      <c r="Z163" s="81">
        <f t="shared" si="25"/>
        <v>0</v>
      </c>
      <c r="AA163" s="81">
        <f t="shared" si="26"/>
        <v>0</v>
      </c>
      <c r="AB163" s="81">
        <f t="shared" si="27"/>
        <v>0</v>
      </c>
      <c r="AC163" s="81" t="str">
        <f t="shared" si="28"/>
        <v/>
      </c>
      <c r="AD163" s="100">
        <f t="shared" si="29"/>
        <v>0</v>
      </c>
      <c r="AE163" s="101">
        <f t="shared" si="30"/>
        <v>0</v>
      </c>
      <c r="AF163" s="102">
        <f t="shared" si="31"/>
        <v>0</v>
      </c>
      <c r="AG163" s="102">
        <f t="shared" si="32"/>
        <v>0</v>
      </c>
      <c r="AH163" s="102">
        <f t="shared" si="33"/>
        <v>0</v>
      </c>
      <c r="AI163" s="6"/>
    </row>
    <row r="164" spans="8:35" ht="15" customHeight="1">
      <c r="H164" s="95">
        <v>109</v>
      </c>
      <c r="I164" s="95">
        <f t="shared" si="10"/>
        <v>-693704</v>
      </c>
      <c r="J164" s="96">
        <f t="shared" si="11"/>
        <v>694071</v>
      </c>
      <c r="K164" s="97">
        <f t="shared" si="12"/>
        <v>0</v>
      </c>
      <c r="L164" s="97">
        <f t="shared" si="13"/>
        <v>0</v>
      </c>
      <c r="M164" s="97">
        <f t="shared" si="14"/>
        <v>0</v>
      </c>
      <c r="N164" s="98">
        <f t="shared" si="15"/>
        <v>1</v>
      </c>
      <c r="O164" s="97">
        <f t="shared" si="7"/>
        <v>0</v>
      </c>
      <c r="P164" s="97">
        <f t="shared" si="16"/>
        <v>1</v>
      </c>
      <c r="Q164" s="99">
        <f t="shared" si="8"/>
        <v>0</v>
      </c>
      <c r="R164" s="99">
        <f t="shared" si="17"/>
        <v>1</v>
      </c>
      <c r="S164" s="99">
        <f t="shared" si="18"/>
        <v>1</v>
      </c>
      <c r="T164" s="99">
        <f t="shared" si="19"/>
        <v>0</v>
      </c>
      <c r="U164" s="99">
        <f t="shared" si="20"/>
        <v>0</v>
      </c>
      <c r="V164" s="100">
        <f t="shared" si="21"/>
        <v>0</v>
      </c>
      <c r="W164" s="99">
        <f t="shared" si="22"/>
        <v>0</v>
      </c>
      <c r="X164" s="81">
        <f t="shared" si="23"/>
        <v>0</v>
      </c>
      <c r="Y164" s="81">
        <f t="shared" si="24"/>
        <v>0</v>
      </c>
      <c r="Z164" s="81">
        <f t="shared" si="25"/>
        <v>0</v>
      </c>
      <c r="AA164" s="81">
        <f t="shared" si="26"/>
        <v>0</v>
      </c>
      <c r="AB164" s="81">
        <f t="shared" si="27"/>
        <v>0</v>
      </c>
      <c r="AC164" s="81" t="str">
        <f t="shared" si="28"/>
        <v/>
      </c>
      <c r="AD164" s="100">
        <f t="shared" si="29"/>
        <v>0</v>
      </c>
      <c r="AE164" s="101">
        <f t="shared" si="30"/>
        <v>0</v>
      </c>
      <c r="AF164" s="102">
        <f t="shared" si="31"/>
        <v>0</v>
      </c>
      <c r="AG164" s="102">
        <f t="shared" si="32"/>
        <v>0</v>
      </c>
      <c r="AH164" s="102">
        <f t="shared" si="33"/>
        <v>0</v>
      </c>
      <c r="AI164" s="6"/>
    </row>
    <row r="165" spans="8:35" ht="15" customHeight="1">
      <c r="H165" s="95">
        <v>110</v>
      </c>
      <c r="I165" s="95">
        <f t="shared" si="10"/>
        <v>-693705</v>
      </c>
      <c r="J165" s="96">
        <f t="shared" si="11"/>
        <v>694072</v>
      </c>
      <c r="K165" s="97">
        <f t="shared" si="12"/>
        <v>0</v>
      </c>
      <c r="L165" s="97">
        <f t="shared" si="13"/>
        <v>0</v>
      </c>
      <c r="M165" s="97">
        <f t="shared" si="14"/>
        <v>0</v>
      </c>
      <c r="N165" s="98">
        <f t="shared" si="15"/>
        <v>1</v>
      </c>
      <c r="O165" s="97">
        <f t="shared" si="7"/>
        <v>0</v>
      </c>
      <c r="P165" s="97">
        <f t="shared" si="16"/>
        <v>1</v>
      </c>
      <c r="Q165" s="99">
        <f t="shared" si="8"/>
        <v>0</v>
      </c>
      <c r="R165" s="99">
        <f t="shared" si="17"/>
        <v>1</v>
      </c>
      <c r="S165" s="99">
        <f t="shared" si="18"/>
        <v>1</v>
      </c>
      <c r="T165" s="99">
        <f t="shared" si="19"/>
        <v>0</v>
      </c>
      <c r="U165" s="99">
        <f t="shared" si="20"/>
        <v>0</v>
      </c>
      <c r="V165" s="100">
        <f t="shared" si="21"/>
        <v>0</v>
      </c>
      <c r="W165" s="99">
        <f t="shared" si="22"/>
        <v>0</v>
      </c>
      <c r="X165" s="81">
        <f t="shared" si="23"/>
        <v>0</v>
      </c>
      <c r="Y165" s="81">
        <f t="shared" si="24"/>
        <v>0</v>
      </c>
      <c r="Z165" s="81">
        <f t="shared" si="25"/>
        <v>0</v>
      </c>
      <c r="AA165" s="81">
        <f t="shared" si="26"/>
        <v>0</v>
      </c>
      <c r="AB165" s="81">
        <f t="shared" si="27"/>
        <v>0</v>
      </c>
      <c r="AC165" s="81" t="str">
        <f t="shared" si="28"/>
        <v/>
      </c>
      <c r="AD165" s="100">
        <f t="shared" si="29"/>
        <v>0</v>
      </c>
      <c r="AE165" s="101">
        <f t="shared" si="30"/>
        <v>0</v>
      </c>
      <c r="AF165" s="102">
        <f t="shared" si="31"/>
        <v>0</v>
      </c>
      <c r="AG165" s="102">
        <f t="shared" si="32"/>
        <v>0</v>
      </c>
      <c r="AH165" s="102">
        <f t="shared" si="33"/>
        <v>0</v>
      </c>
      <c r="AI165" s="6"/>
    </row>
    <row r="166" spans="8:35" ht="15" customHeight="1">
      <c r="H166" s="95">
        <v>111</v>
      </c>
      <c r="I166" s="95">
        <f t="shared" si="10"/>
        <v>-693706</v>
      </c>
      <c r="J166" s="96">
        <f t="shared" si="11"/>
        <v>694073</v>
      </c>
      <c r="K166" s="97">
        <f t="shared" si="12"/>
        <v>0</v>
      </c>
      <c r="L166" s="97">
        <f t="shared" si="13"/>
        <v>0</v>
      </c>
      <c r="M166" s="97">
        <f t="shared" si="14"/>
        <v>0</v>
      </c>
      <c r="N166" s="98">
        <f t="shared" si="15"/>
        <v>1</v>
      </c>
      <c r="O166" s="97">
        <f t="shared" si="7"/>
        <v>0</v>
      </c>
      <c r="P166" s="97">
        <f t="shared" si="16"/>
        <v>1</v>
      </c>
      <c r="Q166" s="99">
        <f t="shared" si="8"/>
        <v>0</v>
      </c>
      <c r="R166" s="99">
        <f t="shared" si="17"/>
        <v>1</v>
      </c>
      <c r="S166" s="99">
        <f t="shared" si="18"/>
        <v>1</v>
      </c>
      <c r="T166" s="99">
        <f t="shared" si="19"/>
        <v>0</v>
      </c>
      <c r="U166" s="99">
        <f t="shared" si="20"/>
        <v>0</v>
      </c>
      <c r="V166" s="100">
        <f t="shared" si="21"/>
        <v>0</v>
      </c>
      <c r="W166" s="99">
        <f t="shared" si="22"/>
        <v>0</v>
      </c>
      <c r="X166" s="81">
        <f t="shared" si="23"/>
        <v>0</v>
      </c>
      <c r="Y166" s="81">
        <f t="shared" si="24"/>
        <v>0</v>
      </c>
      <c r="Z166" s="81">
        <f t="shared" si="25"/>
        <v>0</v>
      </c>
      <c r="AA166" s="81">
        <f t="shared" si="26"/>
        <v>0</v>
      </c>
      <c r="AB166" s="81">
        <f t="shared" si="27"/>
        <v>0</v>
      </c>
      <c r="AC166" s="81" t="str">
        <f t="shared" si="28"/>
        <v/>
      </c>
      <c r="AD166" s="100">
        <f t="shared" si="29"/>
        <v>0</v>
      </c>
      <c r="AE166" s="101">
        <f t="shared" si="30"/>
        <v>0</v>
      </c>
      <c r="AF166" s="102">
        <f t="shared" si="31"/>
        <v>0</v>
      </c>
      <c r="AG166" s="102">
        <f t="shared" si="32"/>
        <v>0</v>
      </c>
      <c r="AH166" s="102">
        <f t="shared" si="33"/>
        <v>0</v>
      </c>
      <c r="AI166" s="6"/>
    </row>
    <row r="167" spans="8:35" ht="15" customHeight="1">
      <c r="H167" s="95">
        <v>112</v>
      </c>
      <c r="I167" s="95">
        <f t="shared" si="10"/>
        <v>-693707</v>
      </c>
      <c r="J167" s="96">
        <f t="shared" si="11"/>
        <v>694074</v>
      </c>
      <c r="K167" s="97">
        <f t="shared" si="12"/>
        <v>0</v>
      </c>
      <c r="L167" s="97">
        <f t="shared" si="13"/>
        <v>0</v>
      </c>
      <c r="M167" s="97">
        <f t="shared" si="14"/>
        <v>0</v>
      </c>
      <c r="N167" s="98">
        <f t="shared" si="15"/>
        <v>1</v>
      </c>
      <c r="O167" s="97">
        <f t="shared" si="7"/>
        <v>0</v>
      </c>
      <c r="P167" s="97">
        <f t="shared" si="16"/>
        <v>1</v>
      </c>
      <c r="Q167" s="99">
        <f t="shared" si="8"/>
        <v>0</v>
      </c>
      <c r="R167" s="99">
        <f t="shared" si="17"/>
        <v>1</v>
      </c>
      <c r="S167" s="99">
        <f t="shared" si="18"/>
        <v>1</v>
      </c>
      <c r="T167" s="99">
        <f t="shared" si="19"/>
        <v>0</v>
      </c>
      <c r="U167" s="99">
        <f t="shared" si="20"/>
        <v>0</v>
      </c>
      <c r="V167" s="100">
        <f t="shared" si="21"/>
        <v>0</v>
      </c>
      <c r="W167" s="99">
        <f t="shared" si="22"/>
        <v>0</v>
      </c>
      <c r="X167" s="81">
        <f t="shared" si="23"/>
        <v>0</v>
      </c>
      <c r="Y167" s="81">
        <f t="shared" si="24"/>
        <v>0</v>
      </c>
      <c r="Z167" s="81">
        <f t="shared" si="25"/>
        <v>0</v>
      </c>
      <c r="AA167" s="81">
        <f t="shared" si="26"/>
        <v>0</v>
      </c>
      <c r="AB167" s="81">
        <f t="shared" si="27"/>
        <v>0</v>
      </c>
      <c r="AC167" s="81" t="str">
        <f t="shared" si="28"/>
        <v/>
      </c>
      <c r="AD167" s="100">
        <f t="shared" si="29"/>
        <v>0</v>
      </c>
      <c r="AE167" s="101">
        <f t="shared" si="30"/>
        <v>0</v>
      </c>
      <c r="AF167" s="102">
        <f t="shared" si="31"/>
        <v>0</v>
      </c>
      <c r="AG167" s="102">
        <f t="shared" si="32"/>
        <v>0</v>
      </c>
      <c r="AH167" s="102">
        <f t="shared" si="33"/>
        <v>0</v>
      </c>
      <c r="AI167" s="6"/>
    </row>
    <row r="168" spans="8:35" ht="15" customHeight="1">
      <c r="H168" s="95">
        <v>113</v>
      </c>
      <c r="I168" s="95">
        <f t="shared" si="10"/>
        <v>-693708</v>
      </c>
      <c r="J168" s="96">
        <f t="shared" si="11"/>
        <v>694075</v>
      </c>
      <c r="K168" s="97">
        <f t="shared" si="12"/>
        <v>0</v>
      </c>
      <c r="L168" s="97">
        <f t="shared" si="13"/>
        <v>0</v>
      </c>
      <c r="M168" s="97">
        <f t="shared" si="14"/>
        <v>0</v>
      </c>
      <c r="N168" s="98">
        <f t="shared" si="15"/>
        <v>1</v>
      </c>
      <c r="O168" s="97">
        <f t="shared" si="7"/>
        <v>0</v>
      </c>
      <c r="P168" s="97">
        <f t="shared" si="16"/>
        <v>1</v>
      </c>
      <c r="Q168" s="99">
        <f t="shared" si="8"/>
        <v>0</v>
      </c>
      <c r="R168" s="99">
        <f t="shared" si="17"/>
        <v>1</v>
      </c>
      <c r="S168" s="99">
        <f t="shared" si="18"/>
        <v>1</v>
      </c>
      <c r="T168" s="99">
        <f t="shared" si="19"/>
        <v>0</v>
      </c>
      <c r="U168" s="99">
        <f t="shared" si="20"/>
        <v>0</v>
      </c>
      <c r="V168" s="100">
        <f t="shared" si="21"/>
        <v>0</v>
      </c>
      <c r="W168" s="99">
        <f t="shared" si="22"/>
        <v>0</v>
      </c>
      <c r="X168" s="81">
        <f t="shared" si="23"/>
        <v>0</v>
      </c>
      <c r="Y168" s="81">
        <f t="shared" si="24"/>
        <v>0</v>
      </c>
      <c r="Z168" s="81">
        <f t="shared" si="25"/>
        <v>0</v>
      </c>
      <c r="AA168" s="81">
        <f t="shared" si="26"/>
        <v>0</v>
      </c>
      <c r="AB168" s="81">
        <f t="shared" si="27"/>
        <v>0</v>
      </c>
      <c r="AC168" s="81" t="str">
        <f t="shared" si="28"/>
        <v/>
      </c>
      <c r="AD168" s="100">
        <f t="shared" si="29"/>
        <v>0</v>
      </c>
      <c r="AE168" s="101">
        <f t="shared" si="30"/>
        <v>0</v>
      </c>
      <c r="AF168" s="102">
        <f t="shared" si="31"/>
        <v>0</v>
      </c>
      <c r="AG168" s="102">
        <f t="shared" si="32"/>
        <v>0</v>
      </c>
      <c r="AH168" s="102">
        <f t="shared" si="33"/>
        <v>0</v>
      </c>
      <c r="AI168" s="6"/>
    </row>
    <row r="169" spans="8:35" ht="15" customHeight="1">
      <c r="H169" s="95">
        <v>114</v>
      </c>
      <c r="I169" s="95">
        <f t="shared" si="10"/>
        <v>-693709</v>
      </c>
      <c r="J169" s="96">
        <f t="shared" si="11"/>
        <v>694076</v>
      </c>
      <c r="K169" s="97">
        <f t="shared" si="12"/>
        <v>0</v>
      </c>
      <c r="L169" s="97">
        <f t="shared" si="13"/>
        <v>0</v>
      </c>
      <c r="M169" s="97">
        <f t="shared" si="14"/>
        <v>0</v>
      </c>
      <c r="N169" s="98">
        <f t="shared" si="15"/>
        <v>1</v>
      </c>
      <c r="O169" s="97">
        <f t="shared" si="7"/>
        <v>0</v>
      </c>
      <c r="P169" s="97">
        <f t="shared" si="16"/>
        <v>1</v>
      </c>
      <c r="Q169" s="99">
        <f t="shared" si="8"/>
        <v>0</v>
      </c>
      <c r="R169" s="99">
        <f t="shared" si="17"/>
        <v>1</v>
      </c>
      <c r="S169" s="99">
        <f t="shared" si="18"/>
        <v>1</v>
      </c>
      <c r="T169" s="99">
        <f t="shared" si="19"/>
        <v>0</v>
      </c>
      <c r="U169" s="99">
        <f t="shared" si="20"/>
        <v>0</v>
      </c>
      <c r="V169" s="100">
        <f t="shared" si="21"/>
        <v>0</v>
      </c>
      <c r="W169" s="99">
        <f t="shared" si="22"/>
        <v>0</v>
      </c>
      <c r="X169" s="81">
        <f t="shared" si="23"/>
        <v>0</v>
      </c>
      <c r="Y169" s="81">
        <f t="shared" si="24"/>
        <v>0</v>
      </c>
      <c r="Z169" s="81">
        <f t="shared" si="25"/>
        <v>0</v>
      </c>
      <c r="AA169" s="81">
        <f t="shared" si="26"/>
        <v>0</v>
      </c>
      <c r="AB169" s="81">
        <f t="shared" si="27"/>
        <v>0</v>
      </c>
      <c r="AC169" s="81" t="str">
        <f t="shared" si="28"/>
        <v/>
      </c>
      <c r="AD169" s="100">
        <f t="shared" si="29"/>
        <v>0</v>
      </c>
      <c r="AE169" s="101">
        <f t="shared" si="30"/>
        <v>0</v>
      </c>
      <c r="AF169" s="102">
        <f t="shared" si="31"/>
        <v>0</v>
      </c>
      <c r="AG169" s="102">
        <f t="shared" si="32"/>
        <v>0</v>
      </c>
      <c r="AH169" s="102">
        <f t="shared" si="33"/>
        <v>0</v>
      </c>
      <c r="AI169" s="6"/>
    </row>
    <row r="170" spans="8:35" ht="15" customHeight="1">
      <c r="H170" s="95">
        <v>115</v>
      </c>
      <c r="I170" s="95">
        <f t="shared" si="10"/>
        <v>-693710</v>
      </c>
      <c r="J170" s="96">
        <f t="shared" si="11"/>
        <v>694077</v>
      </c>
      <c r="K170" s="97">
        <f t="shared" si="12"/>
        <v>0</v>
      </c>
      <c r="L170" s="97">
        <f t="shared" si="13"/>
        <v>0</v>
      </c>
      <c r="M170" s="97">
        <f t="shared" si="14"/>
        <v>0</v>
      </c>
      <c r="N170" s="98">
        <f t="shared" si="15"/>
        <v>1</v>
      </c>
      <c r="O170" s="97">
        <f t="shared" si="7"/>
        <v>0</v>
      </c>
      <c r="P170" s="97">
        <f t="shared" si="16"/>
        <v>1</v>
      </c>
      <c r="Q170" s="99">
        <f t="shared" si="8"/>
        <v>0</v>
      </c>
      <c r="R170" s="99">
        <f t="shared" si="17"/>
        <v>1</v>
      </c>
      <c r="S170" s="99">
        <f t="shared" si="18"/>
        <v>1</v>
      </c>
      <c r="T170" s="99">
        <f t="shared" si="19"/>
        <v>0</v>
      </c>
      <c r="U170" s="99">
        <f t="shared" si="20"/>
        <v>0</v>
      </c>
      <c r="V170" s="100">
        <f t="shared" si="21"/>
        <v>0</v>
      </c>
      <c r="W170" s="99">
        <f t="shared" si="22"/>
        <v>0</v>
      </c>
      <c r="X170" s="81">
        <f t="shared" si="23"/>
        <v>0</v>
      </c>
      <c r="Y170" s="81">
        <f t="shared" si="24"/>
        <v>0</v>
      </c>
      <c r="Z170" s="81">
        <f t="shared" si="25"/>
        <v>0</v>
      </c>
      <c r="AA170" s="81">
        <f t="shared" si="26"/>
        <v>0</v>
      </c>
      <c r="AB170" s="81">
        <f t="shared" si="27"/>
        <v>0</v>
      </c>
      <c r="AC170" s="81" t="str">
        <f t="shared" si="28"/>
        <v/>
      </c>
      <c r="AD170" s="100">
        <f t="shared" si="29"/>
        <v>0</v>
      </c>
      <c r="AE170" s="101">
        <f t="shared" si="30"/>
        <v>0</v>
      </c>
      <c r="AF170" s="102">
        <f t="shared" si="31"/>
        <v>0</v>
      </c>
      <c r="AG170" s="102">
        <f t="shared" si="32"/>
        <v>0</v>
      </c>
      <c r="AH170" s="102">
        <f t="shared" si="33"/>
        <v>0</v>
      </c>
      <c r="AI170" s="6"/>
    </row>
    <row r="171" spans="8:35" ht="15" customHeight="1">
      <c r="H171" s="95">
        <v>116</v>
      </c>
      <c r="I171" s="95">
        <f t="shared" si="10"/>
        <v>-693711</v>
      </c>
      <c r="J171" s="96">
        <f t="shared" si="11"/>
        <v>694078</v>
      </c>
      <c r="K171" s="97">
        <f t="shared" si="12"/>
        <v>0</v>
      </c>
      <c r="L171" s="97">
        <f t="shared" si="13"/>
        <v>0</v>
      </c>
      <c r="M171" s="97">
        <f t="shared" si="14"/>
        <v>0</v>
      </c>
      <c r="N171" s="98">
        <f t="shared" si="15"/>
        <v>1</v>
      </c>
      <c r="O171" s="97">
        <f t="shared" si="7"/>
        <v>0</v>
      </c>
      <c r="P171" s="97">
        <f t="shared" si="16"/>
        <v>1</v>
      </c>
      <c r="Q171" s="99">
        <f t="shared" si="8"/>
        <v>0</v>
      </c>
      <c r="R171" s="99">
        <f t="shared" si="17"/>
        <v>1</v>
      </c>
      <c r="S171" s="99">
        <f t="shared" si="18"/>
        <v>1</v>
      </c>
      <c r="T171" s="99">
        <f t="shared" si="19"/>
        <v>0</v>
      </c>
      <c r="U171" s="99">
        <f t="shared" si="20"/>
        <v>0</v>
      </c>
      <c r="V171" s="100">
        <f t="shared" si="21"/>
        <v>0</v>
      </c>
      <c r="W171" s="99">
        <f t="shared" si="22"/>
        <v>0</v>
      </c>
      <c r="X171" s="81">
        <f t="shared" si="23"/>
        <v>0</v>
      </c>
      <c r="Y171" s="81">
        <f t="shared" si="24"/>
        <v>0</v>
      </c>
      <c r="Z171" s="81">
        <f t="shared" si="25"/>
        <v>0</v>
      </c>
      <c r="AA171" s="81">
        <f t="shared" si="26"/>
        <v>0</v>
      </c>
      <c r="AB171" s="81">
        <f t="shared" si="27"/>
        <v>0</v>
      </c>
      <c r="AC171" s="81" t="str">
        <f t="shared" si="28"/>
        <v/>
      </c>
      <c r="AD171" s="100">
        <f t="shared" si="29"/>
        <v>0</v>
      </c>
      <c r="AE171" s="101">
        <f t="shared" si="30"/>
        <v>0</v>
      </c>
      <c r="AF171" s="102">
        <f t="shared" si="31"/>
        <v>0</v>
      </c>
      <c r="AG171" s="102">
        <f t="shared" si="32"/>
        <v>0</v>
      </c>
      <c r="AH171" s="102">
        <f t="shared" si="33"/>
        <v>0</v>
      </c>
      <c r="AI171" s="6"/>
    </row>
    <row r="172" spans="8:35" ht="15" customHeight="1">
      <c r="H172" s="95">
        <v>117</v>
      </c>
      <c r="I172" s="95">
        <f t="shared" si="10"/>
        <v>-693712</v>
      </c>
      <c r="J172" s="96">
        <f t="shared" si="11"/>
        <v>694079</v>
      </c>
      <c r="K172" s="97">
        <f t="shared" si="12"/>
        <v>0</v>
      </c>
      <c r="L172" s="97">
        <f t="shared" si="13"/>
        <v>0</v>
      </c>
      <c r="M172" s="97">
        <f t="shared" si="14"/>
        <v>0</v>
      </c>
      <c r="N172" s="98">
        <f t="shared" si="15"/>
        <v>1</v>
      </c>
      <c r="O172" s="97">
        <f t="shared" si="7"/>
        <v>0</v>
      </c>
      <c r="P172" s="97">
        <f t="shared" si="16"/>
        <v>1</v>
      </c>
      <c r="Q172" s="99">
        <f t="shared" si="8"/>
        <v>0</v>
      </c>
      <c r="R172" s="99">
        <f t="shared" si="17"/>
        <v>1</v>
      </c>
      <c r="S172" s="99">
        <f t="shared" si="18"/>
        <v>1</v>
      </c>
      <c r="T172" s="99">
        <f t="shared" si="19"/>
        <v>0</v>
      </c>
      <c r="U172" s="99">
        <f t="shared" si="20"/>
        <v>0</v>
      </c>
      <c r="V172" s="100">
        <f t="shared" si="21"/>
        <v>0</v>
      </c>
      <c r="W172" s="99">
        <f t="shared" si="22"/>
        <v>0</v>
      </c>
      <c r="X172" s="81">
        <f t="shared" si="23"/>
        <v>0</v>
      </c>
      <c r="Y172" s="81">
        <f t="shared" si="24"/>
        <v>0</v>
      </c>
      <c r="Z172" s="81">
        <f t="shared" si="25"/>
        <v>0</v>
      </c>
      <c r="AA172" s="81">
        <f t="shared" si="26"/>
        <v>0</v>
      </c>
      <c r="AB172" s="81">
        <f t="shared" si="27"/>
        <v>0</v>
      </c>
      <c r="AC172" s="81" t="str">
        <f t="shared" si="28"/>
        <v/>
      </c>
      <c r="AD172" s="100">
        <f t="shared" si="29"/>
        <v>0</v>
      </c>
      <c r="AE172" s="101">
        <f t="shared" si="30"/>
        <v>0</v>
      </c>
      <c r="AF172" s="102">
        <f t="shared" si="31"/>
        <v>0</v>
      </c>
      <c r="AG172" s="102">
        <f t="shared" si="32"/>
        <v>0</v>
      </c>
      <c r="AH172" s="102">
        <f t="shared" si="33"/>
        <v>0</v>
      </c>
      <c r="AI172" s="6"/>
    </row>
    <row r="173" spans="8:35" ht="15" customHeight="1">
      <c r="H173" s="95">
        <v>118</v>
      </c>
      <c r="I173" s="95">
        <f t="shared" si="10"/>
        <v>-693713</v>
      </c>
      <c r="J173" s="96">
        <f t="shared" si="11"/>
        <v>694080</v>
      </c>
      <c r="K173" s="97">
        <f t="shared" si="12"/>
        <v>0</v>
      </c>
      <c r="L173" s="97">
        <f t="shared" si="13"/>
        <v>0</v>
      </c>
      <c r="M173" s="97">
        <f t="shared" si="14"/>
        <v>0</v>
      </c>
      <c r="N173" s="98">
        <f t="shared" si="15"/>
        <v>1</v>
      </c>
      <c r="O173" s="97">
        <f t="shared" si="7"/>
        <v>0</v>
      </c>
      <c r="P173" s="97">
        <f t="shared" si="16"/>
        <v>1</v>
      </c>
      <c r="Q173" s="99">
        <f t="shared" si="8"/>
        <v>0</v>
      </c>
      <c r="R173" s="99">
        <f t="shared" si="17"/>
        <v>1</v>
      </c>
      <c r="S173" s="99">
        <f t="shared" si="18"/>
        <v>1</v>
      </c>
      <c r="T173" s="99">
        <f t="shared" si="19"/>
        <v>0</v>
      </c>
      <c r="U173" s="99">
        <f t="shared" si="20"/>
        <v>0</v>
      </c>
      <c r="V173" s="100">
        <f t="shared" si="21"/>
        <v>0</v>
      </c>
      <c r="W173" s="99">
        <f t="shared" si="22"/>
        <v>0</v>
      </c>
      <c r="X173" s="81">
        <f t="shared" si="23"/>
        <v>0</v>
      </c>
      <c r="Y173" s="81">
        <f t="shared" si="24"/>
        <v>0</v>
      </c>
      <c r="Z173" s="81">
        <f t="shared" si="25"/>
        <v>0</v>
      </c>
      <c r="AA173" s="81">
        <f t="shared" si="26"/>
        <v>0</v>
      </c>
      <c r="AB173" s="81">
        <f t="shared" si="27"/>
        <v>0</v>
      </c>
      <c r="AC173" s="81" t="str">
        <f t="shared" si="28"/>
        <v/>
      </c>
      <c r="AD173" s="100">
        <f t="shared" si="29"/>
        <v>0</v>
      </c>
      <c r="AE173" s="101">
        <f t="shared" si="30"/>
        <v>0</v>
      </c>
      <c r="AF173" s="102">
        <f t="shared" si="31"/>
        <v>0</v>
      </c>
      <c r="AG173" s="102">
        <f t="shared" si="32"/>
        <v>0</v>
      </c>
      <c r="AH173" s="102">
        <f t="shared" si="33"/>
        <v>0</v>
      </c>
      <c r="AI173" s="6"/>
    </row>
    <row r="174" spans="8:35" ht="15" customHeight="1">
      <c r="H174" s="95">
        <v>119</v>
      </c>
      <c r="I174" s="95">
        <f t="shared" si="10"/>
        <v>-693714</v>
      </c>
      <c r="J174" s="96">
        <f t="shared" si="11"/>
        <v>694081</v>
      </c>
      <c r="K174" s="97">
        <f t="shared" si="12"/>
        <v>0</v>
      </c>
      <c r="L174" s="97">
        <f t="shared" si="13"/>
        <v>0</v>
      </c>
      <c r="M174" s="97">
        <f t="shared" si="14"/>
        <v>0</v>
      </c>
      <c r="N174" s="98">
        <f t="shared" si="15"/>
        <v>1</v>
      </c>
      <c r="O174" s="97">
        <f t="shared" si="7"/>
        <v>0</v>
      </c>
      <c r="P174" s="97">
        <f t="shared" si="16"/>
        <v>1</v>
      </c>
      <c r="Q174" s="99">
        <f t="shared" si="8"/>
        <v>0</v>
      </c>
      <c r="R174" s="99">
        <f t="shared" si="17"/>
        <v>1</v>
      </c>
      <c r="S174" s="99">
        <f t="shared" si="18"/>
        <v>1</v>
      </c>
      <c r="T174" s="99">
        <f t="shared" si="19"/>
        <v>0</v>
      </c>
      <c r="U174" s="99">
        <f t="shared" si="20"/>
        <v>0</v>
      </c>
      <c r="V174" s="100">
        <f t="shared" si="21"/>
        <v>0</v>
      </c>
      <c r="W174" s="99">
        <f t="shared" si="22"/>
        <v>0</v>
      </c>
      <c r="X174" s="81">
        <f t="shared" si="23"/>
        <v>0</v>
      </c>
      <c r="Y174" s="81">
        <f t="shared" si="24"/>
        <v>0</v>
      </c>
      <c r="Z174" s="81">
        <f t="shared" si="25"/>
        <v>0</v>
      </c>
      <c r="AA174" s="81">
        <f t="shared" si="26"/>
        <v>0</v>
      </c>
      <c r="AB174" s="81">
        <f t="shared" si="27"/>
        <v>0</v>
      </c>
      <c r="AC174" s="81" t="str">
        <f t="shared" si="28"/>
        <v/>
      </c>
      <c r="AD174" s="100">
        <f t="shared" si="29"/>
        <v>0</v>
      </c>
      <c r="AE174" s="101">
        <f t="shared" si="30"/>
        <v>0</v>
      </c>
      <c r="AF174" s="102">
        <f t="shared" si="31"/>
        <v>0</v>
      </c>
      <c r="AG174" s="102">
        <f t="shared" si="32"/>
        <v>0</v>
      </c>
      <c r="AH174" s="102">
        <f t="shared" si="33"/>
        <v>0</v>
      </c>
      <c r="AI174" s="6"/>
    </row>
    <row r="175" spans="8:35" ht="15" customHeight="1">
      <c r="H175" s="95">
        <v>120</v>
      </c>
      <c r="I175" s="95">
        <f t="shared" si="10"/>
        <v>-693715</v>
      </c>
      <c r="J175" s="96">
        <f t="shared" si="11"/>
        <v>694082</v>
      </c>
      <c r="K175" s="97">
        <f t="shared" si="12"/>
        <v>0</v>
      </c>
      <c r="L175" s="97">
        <f t="shared" si="13"/>
        <v>0</v>
      </c>
      <c r="M175" s="97">
        <f t="shared" si="14"/>
        <v>0</v>
      </c>
      <c r="N175" s="98">
        <f t="shared" si="15"/>
        <v>1</v>
      </c>
      <c r="O175" s="97">
        <f t="shared" si="7"/>
        <v>0</v>
      </c>
      <c r="P175" s="97">
        <f t="shared" si="16"/>
        <v>1</v>
      </c>
      <c r="Q175" s="99">
        <f t="shared" si="8"/>
        <v>0</v>
      </c>
      <c r="R175" s="99">
        <f t="shared" si="17"/>
        <v>1</v>
      </c>
      <c r="S175" s="99">
        <f t="shared" si="18"/>
        <v>1</v>
      </c>
      <c r="T175" s="99">
        <f t="shared" si="19"/>
        <v>0</v>
      </c>
      <c r="U175" s="99">
        <f t="shared" si="20"/>
        <v>0</v>
      </c>
      <c r="V175" s="100">
        <f t="shared" si="21"/>
        <v>0</v>
      </c>
      <c r="W175" s="99">
        <f t="shared" si="22"/>
        <v>0</v>
      </c>
      <c r="X175" s="81">
        <f t="shared" si="23"/>
        <v>0</v>
      </c>
      <c r="Y175" s="81">
        <f t="shared" si="24"/>
        <v>0</v>
      </c>
      <c r="Z175" s="81">
        <f t="shared" si="25"/>
        <v>0</v>
      </c>
      <c r="AA175" s="81">
        <f t="shared" si="26"/>
        <v>0</v>
      </c>
      <c r="AB175" s="81">
        <f t="shared" si="27"/>
        <v>0</v>
      </c>
      <c r="AC175" s="81" t="str">
        <f t="shared" si="28"/>
        <v/>
      </c>
      <c r="AD175" s="100">
        <f t="shared" si="29"/>
        <v>0</v>
      </c>
      <c r="AE175" s="101">
        <f t="shared" si="30"/>
        <v>0</v>
      </c>
      <c r="AF175" s="102">
        <f t="shared" si="31"/>
        <v>0</v>
      </c>
      <c r="AG175" s="102">
        <f t="shared" si="32"/>
        <v>0</v>
      </c>
      <c r="AH175" s="102">
        <f t="shared" si="33"/>
        <v>0</v>
      </c>
      <c r="AI175" s="6"/>
    </row>
    <row r="176" spans="8:35" ht="15" customHeight="1">
      <c r="H176" s="95">
        <v>121</v>
      </c>
      <c r="I176" s="95">
        <f t="shared" si="10"/>
        <v>-693716</v>
      </c>
      <c r="J176" s="96">
        <f t="shared" si="11"/>
        <v>694083</v>
      </c>
      <c r="K176" s="97">
        <f t="shared" si="12"/>
        <v>0</v>
      </c>
      <c r="L176" s="97">
        <f t="shared" si="13"/>
        <v>0</v>
      </c>
      <c r="M176" s="97">
        <f t="shared" si="14"/>
        <v>0</v>
      </c>
      <c r="N176" s="98">
        <f t="shared" si="15"/>
        <v>1</v>
      </c>
      <c r="O176" s="97">
        <f t="shared" si="7"/>
        <v>0</v>
      </c>
      <c r="P176" s="97">
        <f t="shared" si="16"/>
        <v>1</v>
      </c>
      <c r="Q176" s="99">
        <f t="shared" si="8"/>
        <v>0</v>
      </c>
      <c r="R176" s="99">
        <f t="shared" si="17"/>
        <v>1</v>
      </c>
      <c r="S176" s="99">
        <f t="shared" si="18"/>
        <v>1</v>
      </c>
      <c r="T176" s="99">
        <f t="shared" si="19"/>
        <v>0</v>
      </c>
      <c r="U176" s="99">
        <f t="shared" si="20"/>
        <v>0</v>
      </c>
      <c r="V176" s="100">
        <f t="shared" si="21"/>
        <v>0</v>
      </c>
      <c r="W176" s="99">
        <f t="shared" si="22"/>
        <v>0</v>
      </c>
      <c r="X176" s="81">
        <f t="shared" si="23"/>
        <v>0</v>
      </c>
      <c r="Y176" s="81">
        <f t="shared" si="24"/>
        <v>0</v>
      </c>
      <c r="Z176" s="81">
        <f t="shared" si="25"/>
        <v>0</v>
      </c>
      <c r="AA176" s="81">
        <f t="shared" si="26"/>
        <v>0</v>
      </c>
      <c r="AB176" s="81">
        <f t="shared" si="27"/>
        <v>0</v>
      </c>
      <c r="AC176" s="81" t="str">
        <f t="shared" si="28"/>
        <v/>
      </c>
      <c r="AD176" s="100">
        <f t="shared" si="29"/>
        <v>0</v>
      </c>
      <c r="AE176" s="101">
        <f t="shared" si="30"/>
        <v>0</v>
      </c>
      <c r="AF176" s="102">
        <f t="shared" si="31"/>
        <v>0</v>
      </c>
      <c r="AG176" s="102">
        <f t="shared" si="32"/>
        <v>0</v>
      </c>
      <c r="AH176" s="102">
        <f t="shared" si="33"/>
        <v>0</v>
      </c>
      <c r="AI176" s="6"/>
    </row>
    <row r="177" spans="8:35" ht="15" customHeight="1">
      <c r="H177" s="95">
        <v>122</v>
      </c>
      <c r="I177" s="95">
        <f t="shared" si="10"/>
        <v>-693717</v>
      </c>
      <c r="J177" s="96">
        <f t="shared" si="11"/>
        <v>694084</v>
      </c>
      <c r="K177" s="97">
        <f t="shared" si="12"/>
        <v>0</v>
      </c>
      <c r="L177" s="97">
        <f t="shared" si="13"/>
        <v>0</v>
      </c>
      <c r="M177" s="97">
        <f t="shared" si="14"/>
        <v>0</v>
      </c>
      <c r="N177" s="98">
        <f t="shared" si="15"/>
        <v>1</v>
      </c>
      <c r="O177" s="97">
        <f t="shared" si="7"/>
        <v>0</v>
      </c>
      <c r="P177" s="97">
        <f t="shared" si="16"/>
        <v>1</v>
      </c>
      <c r="Q177" s="99">
        <f t="shared" si="8"/>
        <v>0</v>
      </c>
      <c r="R177" s="99">
        <f t="shared" si="17"/>
        <v>1</v>
      </c>
      <c r="S177" s="99">
        <f t="shared" si="18"/>
        <v>1</v>
      </c>
      <c r="T177" s="99">
        <f t="shared" si="19"/>
        <v>0</v>
      </c>
      <c r="U177" s="99">
        <f t="shared" si="20"/>
        <v>0</v>
      </c>
      <c r="V177" s="100">
        <f t="shared" si="21"/>
        <v>0</v>
      </c>
      <c r="W177" s="99">
        <f t="shared" si="22"/>
        <v>0</v>
      </c>
      <c r="X177" s="81">
        <f t="shared" si="23"/>
        <v>0</v>
      </c>
      <c r="Y177" s="81">
        <f t="shared" si="24"/>
        <v>0</v>
      </c>
      <c r="Z177" s="81">
        <f t="shared" si="25"/>
        <v>0</v>
      </c>
      <c r="AA177" s="81">
        <f t="shared" si="26"/>
        <v>0</v>
      </c>
      <c r="AB177" s="81">
        <f t="shared" si="27"/>
        <v>0</v>
      </c>
      <c r="AC177" s="81" t="str">
        <f t="shared" si="28"/>
        <v/>
      </c>
      <c r="AD177" s="100">
        <f t="shared" si="29"/>
        <v>0</v>
      </c>
      <c r="AE177" s="101">
        <f t="shared" si="30"/>
        <v>0</v>
      </c>
      <c r="AF177" s="102">
        <f t="shared" si="31"/>
        <v>0</v>
      </c>
      <c r="AG177" s="102">
        <f t="shared" si="32"/>
        <v>0</v>
      </c>
      <c r="AH177" s="102">
        <f t="shared" si="33"/>
        <v>0</v>
      </c>
      <c r="AI177" s="6"/>
    </row>
    <row r="178" spans="8:35" ht="15" customHeight="1">
      <c r="H178" s="95">
        <v>123</v>
      </c>
      <c r="I178" s="95">
        <f t="shared" si="10"/>
        <v>-693718</v>
      </c>
      <c r="J178" s="96">
        <f t="shared" si="11"/>
        <v>694085</v>
      </c>
      <c r="K178" s="97">
        <f t="shared" si="12"/>
        <v>0</v>
      </c>
      <c r="L178" s="97">
        <f t="shared" si="13"/>
        <v>0</v>
      </c>
      <c r="M178" s="97">
        <f t="shared" si="14"/>
        <v>0</v>
      </c>
      <c r="N178" s="98">
        <f t="shared" si="15"/>
        <v>1</v>
      </c>
      <c r="O178" s="97">
        <f t="shared" si="7"/>
        <v>0</v>
      </c>
      <c r="P178" s="97">
        <f t="shared" si="16"/>
        <v>1</v>
      </c>
      <c r="Q178" s="99">
        <f t="shared" si="8"/>
        <v>0</v>
      </c>
      <c r="R178" s="99">
        <f t="shared" si="17"/>
        <v>1</v>
      </c>
      <c r="S178" s="99">
        <f t="shared" si="18"/>
        <v>1</v>
      </c>
      <c r="T178" s="99">
        <f t="shared" si="19"/>
        <v>0</v>
      </c>
      <c r="U178" s="99">
        <f t="shared" si="20"/>
        <v>0</v>
      </c>
      <c r="V178" s="100">
        <f t="shared" si="21"/>
        <v>0</v>
      </c>
      <c r="W178" s="99">
        <f t="shared" si="22"/>
        <v>0</v>
      </c>
      <c r="X178" s="81">
        <f t="shared" si="23"/>
        <v>0</v>
      </c>
      <c r="Y178" s="81">
        <f t="shared" si="24"/>
        <v>0</v>
      </c>
      <c r="Z178" s="81">
        <f t="shared" si="25"/>
        <v>0</v>
      </c>
      <c r="AA178" s="81">
        <f t="shared" si="26"/>
        <v>0</v>
      </c>
      <c r="AB178" s="81">
        <f t="shared" si="27"/>
        <v>0</v>
      </c>
      <c r="AC178" s="81" t="str">
        <f t="shared" si="28"/>
        <v/>
      </c>
      <c r="AD178" s="100">
        <f t="shared" si="29"/>
        <v>0</v>
      </c>
      <c r="AE178" s="101">
        <f t="shared" si="30"/>
        <v>0</v>
      </c>
      <c r="AF178" s="102">
        <f t="shared" si="31"/>
        <v>0</v>
      </c>
      <c r="AG178" s="102">
        <f t="shared" si="32"/>
        <v>0</v>
      </c>
      <c r="AH178" s="102">
        <f t="shared" si="33"/>
        <v>0</v>
      </c>
      <c r="AI178" s="6"/>
    </row>
    <row r="179" spans="8:35" ht="15" customHeight="1">
      <c r="H179" s="95">
        <v>124</v>
      </c>
      <c r="I179" s="95">
        <f t="shared" si="10"/>
        <v>-693719</v>
      </c>
      <c r="J179" s="96">
        <f t="shared" si="11"/>
        <v>694086</v>
      </c>
      <c r="K179" s="97">
        <f t="shared" si="12"/>
        <v>0</v>
      </c>
      <c r="L179" s="97">
        <f t="shared" si="13"/>
        <v>0</v>
      </c>
      <c r="M179" s="97">
        <f t="shared" si="14"/>
        <v>0</v>
      </c>
      <c r="N179" s="98">
        <f t="shared" si="15"/>
        <v>1</v>
      </c>
      <c r="O179" s="97">
        <f t="shared" si="7"/>
        <v>0</v>
      </c>
      <c r="P179" s="97">
        <f t="shared" si="16"/>
        <v>1</v>
      </c>
      <c r="Q179" s="99">
        <f t="shared" si="8"/>
        <v>0</v>
      </c>
      <c r="R179" s="99">
        <f t="shared" si="17"/>
        <v>1</v>
      </c>
      <c r="S179" s="99">
        <f t="shared" si="18"/>
        <v>1</v>
      </c>
      <c r="T179" s="99">
        <f t="shared" si="19"/>
        <v>0</v>
      </c>
      <c r="U179" s="99">
        <f t="shared" si="20"/>
        <v>0</v>
      </c>
      <c r="V179" s="100">
        <f t="shared" si="21"/>
        <v>0</v>
      </c>
      <c r="W179" s="99">
        <f t="shared" si="22"/>
        <v>0</v>
      </c>
      <c r="X179" s="81">
        <f t="shared" si="23"/>
        <v>0</v>
      </c>
      <c r="Y179" s="81">
        <f t="shared" si="24"/>
        <v>0</v>
      </c>
      <c r="Z179" s="81">
        <f t="shared" si="25"/>
        <v>0</v>
      </c>
      <c r="AA179" s="81">
        <f t="shared" si="26"/>
        <v>0</v>
      </c>
      <c r="AB179" s="81">
        <f t="shared" si="27"/>
        <v>0</v>
      </c>
      <c r="AC179" s="81" t="str">
        <f t="shared" si="28"/>
        <v/>
      </c>
      <c r="AD179" s="100">
        <f t="shared" si="29"/>
        <v>0</v>
      </c>
      <c r="AE179" s="101">
        <f t="shared" si="30"/>
        <v>0</v>
      </c>
      <c r="AF179" s="102">
        <f t="shared" si="31"/>
        <v>0</v>
      </c>
      <c r="AG179" s="102">
        <f t="shared" si="32"/>
        <v>0</v>
      </c>
      <c r="AH179" s="102">
        <f t="shared" si="33"/>
        <v>0</v>
      </c>
      <c r="AI179" s="6"/>
    </row>
    <row r="180" spans="8:35" ht="15" customHeight="1">
      <c r="H180" s="95">
        <v>125</v>
      </c>
      <c r="I180" s="95">
        <f t="shared" si="10"/>
        <v>-693720</v>
      </c>
      <c r="J180" s="96">
        <f t="shared" si="11"/>
        <v>694087</v>
      </c>
      <c r="K180" s="97">
        <f t="shared" si="12"/>
        <v>0</v>
      </c>
      <c r="L180" s="97">
        <f t="shared" si="13"/>
        <v>0</v>
      </c>
      <c r="M180" s="97">
        <f t="shared" si="14"/>
        <v>0</v>
      </c>
      <c r="N180" s="98">
        <f t="shared" si="15"/>
        <v>1</v>
      </c>
      <c r="O180" s="97">
        <f t="shared" si="7"/>
        <v>0</v>
      </c>
      <c r="P180" s="97">
        <f t="shared" si="16"/>
        <v>1</v>
      </c>
      <c r="Q180" s="99">
        <f t="shared" si="8"/>
        <v>0</v>
      </c>
      <c r="R180" s="99">
        <f t="shared" si="17"/>
        <v>1</v>
      </c>
      <c r="S180" s="99">
        <f t="shared" si="18"/>
        <v>1</v>
      </c>
      <c r="T180" s="99">
        <f t="shared" si="19"/>
        <v>0</v>
      </c>
      <c r="U180" s="99">
        <f t="shared" si="20"/>
        <v>0</v>
      </c>
      <c r="V180" s="100">
        <f t="shared" si="21"/>
        <v>0</v>
      </c>
      <c r="W180" s="99">
        <f t="shared" si="22"/>
        <v>0</v>
      </c>
      <c r="X180" s="81">
        <f t="shared" si="23"/>
        <v>0</v>
      </c>
      <c r="Y180" s="81">
        <f t="shared" si="24"/>
        <v>0</v>
      </c>
      <c r="Z180" s="81">
        <f t="shared" si="25"/>
        <v>0</v>
      </c>
      <c r="AA180" s="81">
        <f t="shared" si="26"/>
        <v>0</v>
      </c>
      <c r="AB180" s="81">
        <f t="shared" si="27"/>
        <v>0</v>
      </c>
      <c r="AC180" s="81" t="str">
        <f t="shared" si="28"/>
        <v/>
      </c>
      <c r="AD180" s="100">
        <f t="shared" si="29"/>
        <v>0</v>
      </c>
      <c r="AE180" s="101">
        <f t="shared" si="30"/>
        <v>0</v>
      </c>
      <c r="AF180" s="102">
        <f t="shared" si="31"/>
        <v>0</v>
      </c>
      <c r="AG180" s="102">
        <f t="shared" si="32"/>
        <v>0</v>
      </c>
      <c r="AH180" s="102">
        <f t="shared" si="33"/>
        <v>0</v>
      </c>
      <c r="AI180" s="6"/>
    </row>
    <row r="181" spans="8:35" ht="15" customHeight="1">
      <c r="H181" s="95">
        <v>126</v>
      </c>
      <c r="I181" s="95">
        <f t="shared" si="10"/>
        <v>-693721</v>
      </c>
      <c r="J181" s="96">
        <f t="shared" si="11"/>
        <v>694088</v>
      </c>
      <c r="K181" s="97">
        <f t="shared" si="12"/>
        <v>0</v>
      </c>
      <c r="L181" s="97">
        <f t="shared" si="13"/>
        <v>0</v>
      </c>
      <c r="M181" s="97">
        <f t="shared" si="14"/>
        <v>0</v>
      </c>
      <c r="N181" s="98">
        <f t="shared" si="15"/>
        <v>1</v>
      </c>
      <c r="O181" s="97">
        <f t="shared" si="7"/>
        <v>0</v>
      </c>
      <c r="P181" s="97">
        <f t="shared" si="16"/>
        <v>1</v>
      </c>
      <c r="Q181" s="99">
        <f t="shared" si="8"/>
        <v>0</v>
      </c>
      <c r="R181" s="99">
        <f t="shared" si="17"/>
        <v>1</v>
      </c>
      <c r="S181" s="99">
        <f t="shared" si="18"/>
        <v>1</v>
      </c>
      <c r="T181" s="99">
        <f t="shared" si="19"/>
        <v>0</v>
      </c>
      <c r="U181" s="99">
        <f t="shared" si="20"/>
        <v>0</v>
      </c>
      <c r="V181" s="100">
        <f t="shared" si="21"/>
        <v>0</v>
      </c>
      <c r="W181" s="99">
        <f t="shared" si="22"/>
        <v>0</v>
      </c>
      <c r="X181" s="81">
        <f t="shared" si="23"/>
        <v>0</v>
      </c>
      <c r="Y181" s="81">
        <f t="shared" si="24"/>
        <v>0</v>
      </c>
      <c r="Z181" s="81">
        <f t="shared" si="25"/>
        <v>0</v>
      </c>
      <c r="AA181" s="81">
        <f t="shared" si="26"/>
        <v>0</v>
      </c>
      <c r="AB181" s="81">
        <f t="shared" si="27"/>
        <v>0</v>
      </c>
      <c r="AC181" s="81" t="str">
        <f t="shared" si="28"/>
        <v/>
      </c>
      <c r="AD181" s="100">
        <f t="shared" si="29"/>
        <v>0</v>
      </c>
      <c r="AE181" s="101">
        <f t="shared" si="30"/>
        <v>0</v>
      </c>
      <c r="AF181" s="102">
        <f t="shared" si="31"/>
        <v>0</v>
      </c>
      <c r="AG181" s="102">
        <f t="shared" si="32"/>
        <v>0</v>
      </c>
      <c r="AH181" s="102">
        <f t="shared" si="33"/>
        <v>0</v>
      </c>
      <c r="AI181" s="6"/>
    </row>
    <row r="182" spans="8:35" ht="15" customHeight="1">
      <c r="H182" s="95">
        <v>127</v>
      </c>
      <c r="I182" s="95">
        <f t="shared" si="10"/>
        <v>-693722</v>
      </c>
      <c r="J182" s="96">
        <f t="shared" si="11"/>
        <v>694089</v>
      </c>
      <c r="K182" s="97">
        <f t="shared" si="12"/>
        <v>0</v>
      </c>
      <c r="L182" s="97">
        <f t="shared" si="13"/>
        <v>0</v>
      </c>
      <c r="M182" s="97">
        <f t="shared" si="14"/>
        <v>0</v>
      </c>
      <c r="N182" s="98">
        <f t="shared" si="15"/>
        <v>1</v>
      </c>
      <c r="O182" s="97">
        <f t="shared" si="7"/>
        <v>0</v>
      </c>
      <c r="P182" s="97">
        <f t="shared" si="16"/>
        <v>1</v>
      </c>
      <c r="Q182" s="99">
        <f t="shared" si="8"/>
        <v>0</v>
      </c>
      <c r="R182" s="99">
        <f t="shared" si="17"/>
        <v>1</v>
      </c>
      <c r="S182" s="99">
        <f t="shared" si="18"/>
        <v>1</v>
      </c>
      <c r="T182" s="99">
        <f t="shared" si="19"/>
        <v>0</v>
      </c>
      <c r="U182" s="99">
        <f t="shared" si="20"/>
        <v>0</v>
      </c>
      <c r="V182" s="100">
        <f t="shared" si="21"/>
        <v>0</v>
      </c>
      <c r="W182" s="99">
        <f t="shared" si="22"/>
        <v>0</v>
      </c>
      <c r="X182" s="81">
        <f t="shared" si="23"/>
        <v>0</v>
      </c>
      <c r="Y182" s="81">
        <f t="shared" si="24"/>
        <v>0</v>
      </c>
      <c r="Z182" s="81">
        <f t="shared" si="25"/>
        <v>0</v>
      </c>
      <c r="AA182" s="81">
        <f t="shared" si="26"/>
        <v>0</v>
      </c>
      <c r="AB182" s="81">
        <f t="shared" si="27"/>
        <v>0</v>
      </c>
      <c r="AC182" s="81" t="str">
        <f t="shared" si="28"/>
        <v/>
      </c>
      <c r="AD182" s="100">
        <f t="shared" si="29"/>
        <v>0</v>
      </c>
      <c r="AE182" s="101">
        <f t="shared" si="30"/>
        <v>0</v>
      </c>
      <c r="AF182" s="102">
        <f t="shared" si="31"/>
        <v>0</v>
      </c>
      <c r="AG182" s="102">
        <f t="shared" si="32"/>
        <v>0</v>
      </c>
      <c r="AH182" s="102">
        <f t="shared" si="33"/>
        <v>0</v>
      </c>
      <c r="AI182" s="6"/>
    </row>
    <row r="183" spans="8:35" ht="15" customHeight="1">
      <c r="H183" s="95">
        <v>128</v>
      </c>
      <c r="I183" s="95">
        <f t="shared" si="10"/>
        <v>-693723</v>
      </c>
      <c r="J183" s="96">
        <f t="shared" si="11"/>
        <v>694090</v>
      </c>
      <c r="K183" s="97">
        <f t="shared" si="12"/>
        <v>0</v>
      </c>
      <c r="L183" s="97">
        <f t="shared" si="13"/>
        <v>0</v>
      </c>
      <c r="M183" s="97">
        <f t="shared" si="14"/>
        <v>0</v>
      </c>
      <c r="N183" s="98">
        <f t="shared" si="15"/>
        <v>1</v>
      </c>
      <c r="O183" s="97">
        <f t="shared" si="7"/>
        <v>0</v>
      </c>
      <c r="P183" s="97">
        <f t="shared" si="16"/>
        <v>1</v>
      </c>
      <c r="Q183" s="99">
        <f t="shared" si="8"/>
        <v>0</v>
      </c>
      <c r="R183" s="99">
        <f t="shared" si="17"/>
        <v>1</v>
      </c>
      <c r="S183" s="99">
        <f t="shared" si="18"/>
        <v>1</v>
      </c>
      <c r="T183" s="99">
        <f t="shared" si="19"/>
        <v>0</v>
      </c>
      <c r="U183" s="99">
        <f t="shared" si="20"/>
        <v>0</v>
      </c>
      <c r="V183" s="100">
        <f t="shared" si="21"/>
        <v>0</v>
      </c>
      <c r="W183" s="99">
        <f t="shared" si="22"/>
        <v>0</v>
      </c>
      <c r="X183" s="81">
        <f t="shared" si="23"/>
        <v>0</v>
      </c>
      <c r="Y183" s="81">
        <f t="shared" si="24"/>
        <v>0</v>
      </c>
      <c r="Z183" s="81">
        <f t="shared" si="25"/>
        <v>0</v>
      </c>
      <c r="AA183" s="81">
        <f t="shared" si="26"/>
        <v>0</v>
      </c>
      <c r="AB183" s="81">
        <f t="shared" si="27"/>
        <v>0</v>
      </c>
      <c r="AC183" s="81" t="str">
        <f t="shared" si="28"/>
        <v/>
      </c>
      <c r="AD183" s="100">
        <f t="shared" si="29"/>
        <v>0</v>
      </c>
      <c r="AE183" s="101">
        <f t="shared" si="30"/>
        <v>0</v>
      </c>
      <c r="AF183" s="102">
        <f t="shared" si="31"/>
        <v>0</v>
      </c>
      <c r="AG183" s="102">
        <f t="shared" si="32"/>
        <v>0</v>
      </c>
      <c r="AH183" s="102">
        <f t="shared" si="33"/>
        <v>0</v>
      </c>
      <c r="AI183" s="6"/>
    </row>
    <row r="184" spans="8:35" ht="15" customHeight="1">
      <c r="H184" s="95">
        <v>129</v>
      </c>
      <c r="I184" s="95">
        <f t="shared" si="10"/>
        <v>-693724</v>
      </c>
      <c r="J184" s="96">
        <f t="shared" si="11"/>
        <v>694091</v>
      </c>
      <c r="K184" s="97">
        <f t="shared" si="12"/>
        <v>0</v>
      </c>
      <c r="L184" s="97">
        <f t="shared" si="13"/>
        <v>0</v>
      </c>
      <c r="M184" s="97">
        <f t="shared" si="14"/>
        <v>0</v>
      </c>
      <c r="N184" s="98">
        <f t="shared" si="15"/>
        <v>1</v>
      </c>
      <c r="O184" s="97">
        <f t="shared" si="7"/>
        <v>0</v>
      </c>
      <c r="P184" s="97">
        <f t="shared" si="16"/>
        <v>1</v>
      </c>
      <c r="Q184" s="99">
        <f t="shared" si="8"/>
        <v>0</v>
      </c>
      <c r="R184" s="99">
        <f t="shared" si="17"/>
        <v>1</v>
      </c>
      <c r="S184" s="99">
        <f t="shared" si="18"/>
        <v>1</v>
      </c>
      <c r="T184" s="99">
        <f t="shared" si="19"/>
        <v>0</v>
      </c>
      <c r="U184" s="99">
        <f t="shared" si="20"/>
        <v>0</v>
      </c>
      <c r="V184" s="100">
        <f t="shared" si="21"/>
        <v>0</v>
      </c>
      <c r="W184" s="99">
        <f t="shared" si="22"/>
        <v>0</v>
      </c>
      <c r="X184" s="81">
        <f t="shared" si="23"/>
        <v>0</v>
      </c>
      <c r="Y184" s="81">
        <f t="shared" si="24"/>
        <v>0</v>
      </c>
      <c r="Z184" s="81">
        <f t="shared" si="25"/>
        <v>0</v>
      </c>
      <c r="AA184" s="81">
        <f t="shared" si="26"/>
        <v>0</v>
      </c>
      <c r="AB184" s="81">
        <f t="shared" si="27"/>
        <v>0</v>
      </c>
      <c r="AC184" s="81" t="str">
        <f t="shared" si="28"/>
        <v/>
      </c>
      <c r="AD184" s="100">
        <f t="shared" si="29"/>
        <v>0</v>
      </c>
      <c r="AE184" s="101">
        <f t="shared" si="30"/>
        <v>0</v>
      </c>
      <c r="AF184" s="102">
        <f t="shared" si="31"/>
        <v>0</v>
      </c>
      <c r="AG184" s="102">
        <f t="shared" si="32"/>
        <v>0</v>
      </c>
      <c r="AH184" s="102">
        <f t="shared" si="33"/>
        <v>0</v>
      </c>
      <c r="AI184" s="6"/>
    </row>
    <row r="185" spans="8:35" ht="15" customHeight="1">
      <c r="H185" s="95">
        <v>130</v>
      </c>
      <c r="I185" s="95">
        <f t="shared" si="10"/>
        <v>-693725</v>
      </c>
      <c r="J185" s="96">
        <f t="shared" si="11"/>
        <v>694092</v>
      </c>
      <c r="K185" s="97">
        <f t="shared" si="12"/>
        <v>0</v>
      </c>
      <c r="L185" s="97">
        <f t="shared" si="13"/>
        <v>0</v>
      </c>
      <c r="M185" s="97">
        <f t="shared" si="14"/>
        <v>0</v>
      </c>
      <c r="N185" s="98">
        <f t="shared" si="15"/>
        <v>1</v>
      </c>
      <c r="O185" s="97">
        <f t="shared" si="7"/>
        <v>0</v>
      </c>
      <c r="P185" s="97">
        <f t="shared" si="16"/>
        <v>1</v>
      </c>
      <c r="Q185" s="99">
        <f t="shared" si="8"/>
        <v>0</v>
      </c>
      <c r="R185" s="99">
        <f t="shared" si="17"/>
        <v>1</v>
      </c>
      <c r="S185" s="99">
        <f t="shared" si="18"/>
        <v>1</v>
      </c>
      <c r="T185" s="99">
        <f t="shared" si="19"/>
        <v>0</v>
      </c>
      <c r="U185" s="99">
        <f t="shared" si="20"/>
        <v>0</v>
      </c>
      <c r="V185" s="100">
        <f t="shared" si="21"/>
        <v>0</v>
      </c>
      <c r="W185" s="99">
        <f t="shared" si="22"/>
        <v>0</v>
      </c>
      <c r="X185" s="81">
        <f t="shared" si="23"/>
        <v>0</v>
      </c>
      <c r="Y185" s="81">
        <f t="shared" si="24"/>
        <v>0</v>
      </c>
      <c r="Z185" s="81">
        <f t="shared" si="25"/>
        <v>0</v>
      </c>
      <c r="AA185" s="81">
        <f t="shared" si="26"/>
        <v>0</v>
      </c>
      <c r="AB185" s="81">
        <f t="shared" si="27"/>
        <v>0</v>
      </c>
      <c r="AC185" s="81" t="str">
        <f t="shared" si="28"/>
        <v/>
      </c>
      <c r="AD185" s="100">
        <f t="shared" si="29"/>
        <v>0</v>
      </c>
      <c r="AE185" s="101">
        <f t="shared" si="30"/>
        <v>0</v>
      </c>
      <c r="AF185" s="102">
        <f t="shared" si="31"/>
        <v>0</v>
      </c>
      <c r="AG185" s="102">
        <f t="shared" si="32"/>
        <v>0</v>
      </c>
      <c r="AH185" s="102">
        <f t="shared" si="33"/>
        <v>0</v>
      </c>
      <c r="AI185" s="6"/>
    </row>
    <row r="186" spans="8:35" ht="15" customHeight="1">
      <c r="H186" s="95">
        <v>131</v>
      </c>
      <c r="I186" s="95">
        <f t="shared" si="10"/>
        <v>-693726</v>
      </c>
      <c r="J186" s="96">
        <f t="shared" si="11"/>
        <v>694093</v>
      </c>
      <c r="K186" s="97">
        <f t="shared" si="12"/>
        <v>0</v>
      </c>
      <c r="L186" s="97">
        <f t="shared" si="13"/>
        <v>0</v>
      </c>
      <c r="M186" s="97">
        <f t="shared" si="14"/>
        <v>0</v>
      </c>
      <c r="N186" s="98">
        <f t="shared" si="15"/>
        <v>1</v>
      </c>
      <c r="O186" s="97">
        <f t="shared" si="7"/>
        <v>0</v>
      </c>
      <c r="P186" s="97">
        <f t="shared" si="16"/>
        <v>1</v>
      </c>
      <c r="Q186" s="99">
        <f t="shared" si="8"/>
        <v>0</v>
      </c>
      <c r="R186" s="99">
        <f t="shared" si="17"/>
        <v>1</v>
      </c>
      <c r="S186" s="99">
        <f t="shared" si="18"/>
        <v>1</v>
      </c>
      <c r="T186" s="99">
        <f t="shared" si="19"/>
        <v>0</v>
      </c>
      <c r="U186" s="99">
        <f t="shared" si="20"/>
        <v>0</v>
      </c>
      <c r="V186" s="100">
        <f t="shared" si="21"/>
        <v>0</v>
      </c>
      <c r="W186" s="99">
        <f t="shared" si="22"/>
        <v>0</v>
      </c>
      <c r="X186" s="81">
        <f t="shared" si="23"/>
        <v>0</v>
      </c>
      <c r="Y186" s="81">
        <f t="shared" si="24"/>
        <v>0</v>
      </c>
      <c r="Z186" s="81">
        <f t="shared" si="25"/>
        <v>0</v>
      </c>
      <c r="AA186" s="81">
        <f t="shared" si="26"/>
        <v>0</v>
      </c>
      <c r="AB186" s="81">
        <f t="shared" si="27"/>
        <v>0</v>
      </c>
      <c r="AC186" s="81" t="str">
        <f t="shared" si="28"/>
        <v/>
      </c>
      <c r="AD186" s="100">
        <f t="shared" si="29"/>
        <v>0</v>
      </c>
      <c r="AE186" s="101">
        <f t="shared" si="30"/>
        <v>0</v>
      </c>
      <c r="AF186" s="102">
        <f t="shared" si="31"/>
        <v>0</v>
      </c>
      <c r="AG186" s="102">
        <f t="shared" si="32"/>
        <v>0</v>
      </c>
      <c r="AH186" s="102">
        <f t="shared" si="33"/>
        <v>0</v>
      </c>
      <c r="AI186" s="6"/>
    </row>
    <row r="187" spans="8:35" ht="15" customHeight="1">
      <c r="H187" s="95">
        <v>132</v>
      </c>
      <c r="I187" s="95">
        <f t="shared" si="10"/>
        <v>-693727</v>
      </c>
      <c r="J187" s="96">
        <f t="shared" si="11"/>
        <v>694094</v>
      </c>
      <c r="K187" s="97">
        <f t="shared" si="12"/>
        <v>0</v>
      </c>
      <c r="L187" s="97">
        <f t="shared" si="13"/>
        <v>0</v>
      </c>
      <c r="M187" s="97">
        <f t="shared" si="14"/>
        <v>0</v>
      </c>
      <c r="N187" s="98">
        <f t="shared" si="15"/>
        <v>1</v>
      </c>
      <c r="O187" s="97">
        <f t="shared" si="7"/>
        <v>0</v>
      </c>
      <c r="P187" s="97">
        <f t="shared" si="16"/>
        <v>1</v>
      </c>
      <c r="Q187" s="99">
        <f t="shared" si="8"/>
        <v>0</v>
      </c>
      <c r="R187" s="99">
        <f t="shared" si="17"/>
        <v>1</v>
      </c>
      <c r="S187" s="99">
        <f t="shared" si="18"/>
        <v>1</v>
      </c>
      <c r="T187" s="99">
        <f t="shared" si="19"/>
        <v>0</v>
      </c>
      <c r="U187" s="99">
        <f t="shared" si="20"/>
        <v>0</v>
      </c>
      <c r="V187" s="100">
        <f t="shared" si="21"/>
        <v>0</v>
      </c>
      <c r="W187" s="99">
        <f t="shared" si="22"/>
        <v>0</v>
      </c>
      <c r="X187" s="81">
        <f t="shared" si="23"/>
        <v>0</v>
      </c>
      <c r="Y187" s="81">
        <f t="shared" si="24"/>
        <v>0</v>
      </c>
      <c r="Z187" s="81">
        <f t="shared" si="25"/>
        <v>0</v>
      </c>
      <c r="AA187" s="81">
        <f t="shared" si="26"/>
        <v>0</v>
      </c>
      <c r="AB187" s="81">
        <f t="shared" si="27"/>
        <v>0</v>
      </c>
      <c r="AC187" s="81" t="str">
        <f t="shared" si="28"/>
        <v/>
      </c>
      <c r="AD187" s="100">
        <f t="shared" si="29"/>
        <v>0</v>
      </c>
      <c r="AE187" s="101">
        <f t="shared" si="30"/>
        <v>0</v>
      </c>
      <c r="AF187" s="102">
        <f t="shared" si="31"/>
        <v>0</v>
      </c>
      <c r="AG187" s="102">
        <f t="shared" si="32"/>
        <v>0</v>
      </c>
      <c r="AH187" s="102">
        <f t="shared" si="33"/>
        <v>0</v>
      </c>
      <c r="AI187" s="6"/>
    </row>
    <row r="188" spans="8:35" ht="15" customHeight="1">
      <c r="H188" s="95">
        <v>133</v>
      </c>
      <c r="I188" s="95">
        <f t="shared" si="10"/>
        <v>-693728</v>
      </c>
      <c r="J188" s="96">
        <f t="shared" si="11"/>
        <v>694095</v>
      </c>
      <c r="K188" s="97">
        <f t="shared" si="12"/>
        <v>0</v>
      </c>
      <c r="L188" s="97">
        <f t="shared" si="13"/>
        <v>0</v>
      </c>
      <c r="M188" s="97">
        <f t="shared" si="14"/>
        <v>0</v>
      </c>
      <c r="N188" s="98">
        <f t="shared" si="15"/>
        <v>1</v>
      </c>
      <c r="O188" s="97">
        <f t="shared" si="7"/>
        <v>0</v>
      </c>
      <c r="P188" s="97">
        <f t="shared" si="16"/>
        <v>1</v>
      </c>
      <c r="Q188" s="99">
        <f t="shared" si="8"/>
        <v>0</v>
      </c>
      <c r="R188" s="99">
        <f t="shared" si="17"/>
        <v>1</v>
      </c>
      <c r="S188" s="99">
        <f t="shared" si="18"/>
        <v>1</v>
      </c>
      <c r="T188" s="99">
        <f t="shared" si="19"/>
        <v>0</v>
      </c>
      <c r="U188" s="99">
        <f t="shared" si="20"/>
        <v>0</v>
      </c>
      <c r="V188" s="100">
        <f t="shared" si="21"/>
        <v>0</v>
      </c>
      <c r="W188" s="99">
        <f t="shared" si="22"/>
        <v>0</v>
      </c>
      <c r="X188" s="81">
        <f t="shared" si="23"/>
        <v>0</v>
      </c>
      <c r="Y188" s="81">
        <f t="shared" si="24"/>
        <v>0</v>
      </c>
      <c r="Z188" s="81">
        <f t="shared" si="25"/>
        <v>0</v>
      </c>
      <c r="AA188" s="81">
        <f t="shared" si="26"/>
        <v>0</v>
      </c>
      <c r="AB188" s="81">
        <f t="shared" si="27"/>
        <v>0</v>
      </c>
      <c r="AC188" s="81" t="str">
        <f t="shared" si="28"/>
        <v/>
      </c>
      <c r="AD188" s="100">
        <f t="shared" si="29"/>
        <v>0</v>
      </c>
      <c r="AE188" s="101">
        <f t="shared" si="30"/>
        <v>0</v>
      </c>
      <c r="AF188" s="102">
        <f t="shared" si="31"/>
        <v>0</v>
      </c>
      <c r="AG188" s="102">
        <f t="shared" si="32"/>
        <v>0</v>
      </c>
      <c r="AH188" s="102">
        <f t="shared" si="33"/>
        <v>0</v>
      </c>
      <c r="AI188" s="6"/>
    </row>
    <row r="189" spans="8:35" ht="15" customHeight="1">
      <c r="H189" s="95">
        <v>134</v>
      </c>
      <c r="I189" s="95">
        <f t="shared" si="10"/>
        <v>-693729</v>
      </c>
      <c r="J189" s="96">
        <f t="shared" si="11"/>
        <v>694096</v>
      </c>
      <c r="K189" s="97">
        <f t="shared" si="12"/>
        <v>0</v>
      </c>
      <c r="L189" s="97">
        <f t="shared" si="13"/>
        <v>0</v>
      </c>
      <c r="M189" s="97">
        <f t="shared" si="14"/>
        <v>0</v>
      </c>
      <c r="N189" s="98">
        <f t="shared" si="15"/>
        <v>1</v>
      </c>
      <c r="O189" s="97">
        <f t="shared" si="7"/>
        <v>0</v>
      </c>
      <c r="P189" s="97">
        <f t="shared" si="16"/>
        <v>1</v>
      </c>
      <c r="Q189" s="99">
        <f t="shared" si="8"/>
        <v>0</v>
      </c>
      <c r="R189" s="99">
        <f t="shared" si="17"/>
        <v>1</v>
      </c>
      <c r="S189" s="99">
        <f t="shared" si="18"/>
        <v>1</v>
      </c>
      <c r="T189" s="99">
        <f t="shared" si="19"/>
        <v>0</v>
      </c>
      <c r="U189" s="99">
        <f t="shared" si="20"/>
        <v>0</v>
      </c>
      <c r="V189" s="100">
        <f t="shared" si="21"/>
        <v>0</v>
      </c>
      <c r="W189" s="99">
        <f t="shared" si="22"/>
        <v>0</v>
      </c>
      <c r="X189" s="81">
        <f t="shared" si="23"/>
        <v>0</v>
      </c>
      <c r="Y189" s="81">
        <f t="shared" si="24"/>
        <v>0</v>
      </c>
      <c r="Z189" s="81">
        <f t="shared" si="25"/>
        <v>0</v>
      </c>
      <c r="AA189" s="81">
        <f t="shared" si="26"/>
        <v>0</v>
      </c>
      <c r="AB189" s="81">
        <f t="shared" si="27"/>
        <v>0</v>
      </c>
      <c r="AC189" s="81" t="str">
        <f t="shared" si="28"/>
        <v/>
      </c>
      <c r="AD189" s="100">
        <f t="shared" si="29"/>
        <v>0</v>
      </c>
      <c r="AE189" s="101">
        <f t="shared" si="30"/>
        <v>0</v>
      </c>
      <c r="AF189" s="102">
        <f t="shared" si="31"/>
        <v>0</v>
      </c>
      <c r="AG189" s="102">
        <f t="shared" si="32"/>
        <v>0</v>
      </c>
      <c r="AH189" s="102">
        <f t="shared" si="33"/>
        <v>0</v>
      </c>
      <c r="AI189" s="6"/>
    </row>
    <row r="190" spans="8:35" ht="15" customHeight="1">
      <c r="H190" s="95">
        <v>135</v>
      </c>
      <c r="I190" s="95">
        <f t="shared" si="10"/>
        <v>-693730</v>
      </c>
      <c r="J190" s="96">
        <f t="shared" si="11"/>
        <v>694097</v>
      </c>
      <c r="K190" s="97">
        <f t="shared" si="12"/>
        <v>0</v>
      </c>
      <c r="L190" s="97">
        <f t="shared" si="13"/>
        <v>0</v>
      </c>
      <c r="M190" s="97">
        <f t="shared" si="14"/>
        <v>0</v>
      </c>
      <c r="N190" s="98">
        <f t="shared" si="15"/>
        <v>1</v>
      </c>
      <c r="O190" s="97">
        <f t="shared" si="7"/>
        <v>0</v>
      </c>
      <c r="P190" s="97">
        <f t="shared" si="16"/>
        <v>1</v>
      </c>
      <c r="Q190" s="99">
        <f t="shared" si="8"/>
        <v>0</v>
      </c>
      <c r="R190" s="99">
        <f t="shared" si="17"/>
        <v>1</v>
      </c>
      <c r="S190" s="99">
        <f t="shared" si="18"/>
        <v>1</v>
      </c>
      <c r="T190" s="99">
        <f t="shared" si="19"/>
        <v>0</v>
      </c>
      <c r="U190" s="99">
        <f t="shared" si="20"/>
        <v>0</v>
      </c>
      <c r="V190" s="100">
        <f t="shared" si="21"/>
        <v>0</v>
      </c>
      <c r="W190" s="99">
        <f t="shared" si="22"/>
        <v>0</v>
      </c>
      <c r="X190" s="81">
        <f t="shared" si="23"/>
        <v>0</v>
      </c>
      <c r="Y190" s="81">
        <f t="shared" si="24"/>
        <v>0</v>
      </c>
      <c r="Z190" s="81">
        <f t="shared" si="25"/>
        <v>0</v>
      </c>
      <c r="AA190" s="81">
        <f t="shared" si="26"/>
        <v>0</v>
      </c>
      <c r="AB190" s="81">
        <f t="shared" si="27"/>
        <v>0</v>
      </c>
      <c r="AC190" s="81" t="str">
        <f t="shared" si="28"/>
        <v/>
      </c>
      <c r="AD190" s="100">
        <f t="shared" si="29"/>
        <v>0</v>
      </c>
      <c r="AE190" s="101">
        <f t="shared" si="30"/>
        <v>0</v>
      </c>
      <c r="AF190" s="102">
        <f t="shared" si="31"/>
        <v>0</v>
      </c>
      <c r="AG190" s="102">
        <f t="shared" si="32"/>
        <v>0</v>
      </c>
      <c r="AH190" s="102">
        <f t="shared" si="33"/>
        <v>0</v>
      </c>
      <c r="AI190" s="6"/>
    </row>
    <row r="191" spans="8:35" ht="15" customHeight="1">
      <c r="H191" s="95">
        <v>136</v>
      </c>
      <c r="I191" s="95">
        <f t="shared" si="10"/>
        <v>-693731</v>
      </c>
      <c r="J191" s="96">
        <f t="shared" si="11"/>
        <v>694098</v>
      </c>
      <c r="K191" s="97">
        <f t="shared" si="12"/>
        <v>0</v>
      </c>
      <c r="L191" s="97">
        <f t="shared" si="13"/>
        <v>0</v>
      </c>
      <c r="M191" s="97">
        <f t="shared" si="14"/>
        <v>0</v>
      </c>
      <c r="N191" s="98">
        <f t="shared" si="15"/>
        <v>1</v>
      </c>
      <c r="O191" s="97">
        <f t="shared" si="7"/>
        <v>0</v>
      </c>
      <c r="P191" s="97">
        <f t="shared" si="16"/>
        <v>1</v>
      </c>
      <c r="Q191" s="99">
        <f t="shared" si="8"/>
        <v>0</v>
      </c>
      <c r="R191" s="99">
        <f t="shared" si="17"/>
        <v>1</v>
      </c>
      <c r="S191" s="99">
        <f t="shared" si="18"/>
        <v>1</v>
      </c>
      <c r="T191" s="99">
        <f t="shared" si="19"/>
        <v>0</v>
      </c>
      <c r="U191" s="99">
        <f t="shared" si="20"/>
        <v>0</v>
      </c>
      <c r="V191" s="100">
        <f t="shared" si="21"/>
        <v>0</v>
      </c>
      <c r="W191" s="99">
        <f t="shared" si="22"/>
        <v>0</v>
      </c>
      <c r="X191" s="81">
        <f t="shared" si="23"/>
        <v>0</v>
      </c>
      <c r="Y191" s="81">
        <f t="shared" si="24"/>
        <v>0</v>
      </c>
      <c r="Z191" s="81">
        <f t="shared" si="25"/>
        <v>0</v>
      </c>
      <c r="AA191" s="81">
        <f t="shared" si="26"/>
        <v>0</v>
      </c>
      <c r="AB191" s="81">
        <f t="shared" si="27"/>
        <v>0</v>
      </c>
      <c r="AC191" s="81" t="str">
        <f t="shared" si="28"/>
        <v/>
      </c>
      <c r="AD191" s="100">
        <f t="shared" si="29"/>
        <v>0</v>
      </c>
      <c r="AE191" s="101">
        <f t="shared" si="30"/>
        <v>0</v>
      </c>
      <c r="AF191" s="102">
        <f t="shared" si="31"/>
        <v>0</v>
      </c>
      <c r="AG191" s="102">
        <f t="shared" si="32"/>
        <v>0</v>
      </c>
      <c r="AH191" s="102">
        <f t="shared" si="33"/>
        <v>0</v>
      </c>
      <c r="AI191" s="6"/>
    </row>
    <row r="192" spans="8:35" ht="15" customHeight="1">
      <c r="H192" s="95">
        <v>137</v>
      </c>
      <c r="I192" s="95">
        <f t="shared" si="10"/>
        <v>-693732</v>
      </c>
      <c r="J192" s="96">
        <f t="shared" si="11"/>
        <v>694099</v>
      </c>
      <c r="K192" s="97">
        <f t="shared" si="12"/>
        <v>0</v>
      </c>
      <c r="L192" s="97">
        <f t="shared" si="13"/>
        <v>0</v>
      </c>
      <c r="M192" s="97">
        <f t="shared" si="14"/>
        <v>0</v>
      </c>
      <c r="N192" s="98">
        <f t="shared" si="15"/>
        <v>1</v>
      </c>
      <c r="O192" s="97">
        <f t="shared" si="7"/>
        <v>0</v>
      </c>
      <c r="P192" s="97">
        <f t="shared" si="16"/>
        <v>1</v>
      </c>
      <c r="Q192" s="99">
        <f t="shared" si="8"/>
        <v>0</v>
      </c>
      <c r="R192" s="99">
        <f t="shared" si="17"/>
        <v>1</v>
      </c>
      <c r="S192" s="99">
        <f t="shared" si="18"/>
        <v>1</v>
      </c>
      <c r="T192" s="99">
        <f t="shared" si="19"/>
        <v>0</v>
      </c>
      <c r="U192" s="99">
        <f t="shared" si="20"/>
        <v>0</v>
      </c>
      <c r="V192" s="100">
        <f t="shared" si="21"/>
        <v>0</v>
      </c>
      <c r="W192" s="99">
        <f t="shared" si="22"/>
        <v>0</v>
      </c>
      <c r="X192" s="81">
        <f t="shared" si="23"/>
        <v>0</v>
      </c>
      <c r="Y192" s="81">
        <f t="shared" si="24"/>
        <v>0</v>
      </c>
      <c r="Z192" s="81">
        <f t="shared" si="25"/>
        <v>0</v>
      </c>
      <c r="AA192" s="81">
        <f t="shared" si="26"/>
        <v>0</v>
      </c>
      <c r="AB192" s="81">
        <f t="shared" si="27"/>
        <v>0</v>
      </c>
      <c r="AC192" s="81" t="str">
        <f t="shared" si="28"/>
        <v/>
      </c>
      <c r="AD192" s="100">
        <f t="shared" si="29"/>
        <v>0</v>
      </c>
      <c r="AE192" s="101">
        <f t="shared" si="30"/>
        <v>0</v>
      </c>
      <c r="AF192" s="102">
        <f t="shared" si="31"/>
        <v>0</v>
      </c>
      <c r="AG192" s="102">
        <f t="shared" si="32"/>
        <v>0</v>
      </c>
      <c r="AH192" s="102">
        <f t="shared" si="33"/>
        <v>0</v>
      </c>
      <c r="AI192" s="6"/>
    </row>
    <row r="193" spans="8:35" ht="15" customHeight="1">
      <c r="H193" s="95">
        <v>138</v>
      </c>
      <c r="I193" s="95">
        <f t="shared" si="10"/>
        <v>-693733</v>
      </c>
      <c r="J193" s="96">
        <f t="shared" si="11"/>
        <v>694100</v>
      </c>
      <c r="K193" s="97">
        <f t="shared" si="12"/>
        <v>0</v>
      </c>
      <c r="L193" s="97">
        <f t="shared" si="13"/>
        <v>0</v>
      </c>
      <c r="M193" s="97">
        <f t="shared" si="14"/>
        <v>0</v>
      </c>
      <c r="N193" s="98">
        <f t="shared" si="15"/>
        <v>1</v>
      </c>
      <c r="O193" s="97">
        <f t="shared" si="7"/>
        <v>0</v>
      </c>
      <c r="P193" s="97">
        <f t="shared" si="16"/>
        <v>1</v>
      </c>
      <c r="Q193" s="99">
        <f t="shared" si="8"/>
        <v>0</v>
      </c>
      <c r="R193" s="99">
        <f t="shared" si="17"/>
        <v>1</v>
      </c>
      <c r="S193" s="99">
        <f t="shared" si="18"/>
        <v>1</v>
      </c>
      <c r="T193" s="99">
        <f t="shared" si="19"/>
        <v>0</v>
      </c>
      <c r="U193" s="99">
        <f t="shared" si="20"/>
        <v>0</v>
      </c>
      <c r="V193" s="100">
        <f t="shared" si="21"/>
        <v>0</v>
      </c>
      <c r="W193" s="99">
        <f t="shared" si="22"/>
        <v>0</v>
      </c>
      <c r="X193" s="81">
        <f t="shared" si="23"/>
        <v>0</v>
      </c>
      <c r="Y193" s="81">
        <f t="shared" si="24"/>
        <v>0</v>
      </c>
      <c r="Z193" s="81">
        <f t="shared" si="25"/>
        <v>0</v>
      </c>
      <c r="AA193" s="81">
        <f t="shared" si="26"/>
        <v>0</v>
      </c>
      <c r="AB193" s="81">
        <f t="shared" si="27"/>
        <v>0</v>
      </c>
      <c r="AC193" s="81" t="str">
        <f t="shared" si="28"/>
        <v/>
      </c>
      <c r="AD193" s="100">
        <f t="shared" si="29"/>
        <v>0</v>
      </c>
      <c r="AE193" s="101">
        <f t="shared" si="30"/>
        <v>0</v>
      </c>
      <c r="AF193" s="102">
        <f t="shared" si="31"/>
        <v>0</v>
      </c>
      <c r="AG193" s="102">
        <f t="shared" si="32"/>
        <v>0</v>
      </c>
      <c r="AH193" s="102">
        <f t="shared" si="33"/>
        <v>0</v>
      </c>
      <c r="AI193" s="6"/>
    </row>
    <row r="194" spans="8:35" ht="15" customHeight="1">
      <c r="H194" s="95">
        <v>139</v>
      </c>
      <c r="I194" s="95">
        <f t="shared" si="10"/>
        <v>-693734</v>
      </c>
      <c r="J194" s="96">
        <f t="shared" si="11"/>
        <v>694101</v>
      </c>
      <c r="K194" s="97">
        <f t="shared" si="12"/>
        <v>0</v>
      </c>
      <c r="L194" s="97">
        <f t="shared" si="13"/>
        <v>0</v>
      </c>
      <c r="M194" s="97">
        <f t="shared" si="14"/>
        <v>0</v>
      </c>
      <c r="N194" s="98">
        <f t="shared" si="15"/>
        <v>1</v>
      </c>
      <c r="O194" s="97">
        <f t="shared" si="7"/>
        <v>0</v>
      </c>
      <c r="P194" s="97">
        <f t="shared" si="16"/>
        <v>1</v>
      </c>
      <c r="Q194" s="99">
        <f t="shared" si="8"/>
        <v>0</v>
      </c>
      <c r="R194" s="99">
        <f t="shared" si="17"/>
        <v>1</v>
      </c>
      <c r="S194" s="99">
        <f t="shared" si="18"/>
        <v>1</v>
      </c>
      <c r="T194" s="99">
        <f t="shared" si="19"/>
        <v>0</v>
      </c>
      <c r="U194" s="99">
        <f t="shared" si="20"/>
        <v>0</v>
      </c>
      <c r="V194" s="100">
        <f t="shared" si="21"/>
        <v>0</v>
      </c>
      <c r="W194" s="99">
        <f t="shared" si="22"/>
        <v>0</v>
      </c>
      <c r="X194" s="81">
        <f t="shared" si="23"/>
        <v>0</v>
      </c>
      <c r="Y194" s="81">
        <f t="shared" si="24"/>
        <v>0</v>
      </c>
      <c r="Z194" s="81">
        <f t="shared" si="25"/>
        <v>0</v>
      </c>
      <c r="AA194" s="81">
        <f t="shared" si="26"/>
        <v>0</v>
      </c>
      <c r="AB194" s="81">
        <f t="shared" si="27"/>
        <v>0</v>
      </c>
      <c r="AC194" s="81" t="str">
        <f t="shared" si="28"/>
        <v/>
      </c>
      <c r="AD194" s="100">
        <f t="shared" si="29"/>
        <v>0</v>
      </c>
      <c r="AE194" s="101">
        <f t="shared" si="30"/>
        <v>0</v>
      </c>
      <c r="AF194" s="102">
        <f t="shared" si="31"/>
        <v>0</v>
      </c>
      <c r="AG194" s="102">
        <f t="shared" si="32"/>
        <v>0</v>
      </c>
      <c r="AH194" s="102">
        <f t="shared" si="33"/>
        <v>0</v>
      </c>
      <c r="AI194" s="6"/>
    </row>
    <row r="195" spans="8:35" ht="15" customHeight="1">
      <c r="H195" s="95">
        <v>140</v>
      </c>
      <c r="I195" s="95">
        <f t="shared" si="10"/>
        <v>-693735</v>
      </c>
      <c r="J195" s="96">
        <f t="shared" si="11"/>
        <v>694102</v>
      </c>
      <c r="K195" s="97">
        <f t="shared" si="12"/>
        <v>0</v>
      </c>
      <c r="L195" s="97">
        <f t="shared" si="13"/>
        <v>0</v>
      </c>
      <c r="M195" s="97">
        <f t="shared" si="14"/>
        <v>0</v>
      </c>
      <c r="N195" s="98">
        <f t="shared" si="15"/>
        <v>1</v>
      </c>
      <c r="O195" s="97">
        <f t="shared" si="7"/>
        <v>0</v>
      </c>
      <c r="P195" s="97">
        <f t="shared" si="16"/>
        <v>1</v>
      </c>
      <c r="Q195" s="99">
        <f t="shared" si="8"/>
        <v>0</v>
      </c>
      <c r="R195" s="99">
        <f t="shared" si="17"/>
        <v>1</v>
      </c>
      <c r="S195" s="99">
        <f t="shared" si="18"/>
        <v>1</v>
      </c>
      <c r="T195" s="99">
        <f t="shared" si="19"/>
        <v>0</v>
      </c>
      <c r="U195" s="99">
        <f t="shared" si="20"/>
        <v>0</v>
      </c>
      <c r="V195" s="100">
        <f t="shared" si="21"/>
        <v>0</v>
      </c>
      <c r="W195" s="99">
        <f t="shared" si="22"/>
        <v>0</v>
      </c>
      <c r="X195" s="81">
        <f t="shared" si="23"/>
        <v>0</v>
      </c>
      <c r="Y195" s="81">
        <f t="shared" si="24"/>
        <v>0</v>
      </c>
      <c r="Z195" s="81">
        <f t="shared" si="25"/>
        <v>0</v>
      </c>
      <c r="AA195" s="81">
        <f t="shared" si="26"/>
        <v>0</v>
      </c>
      <c r="AB195" s="81">
        <f t="shared" si="27"/>
        <v>0</v>
      </c>
      <c r="AC195" s="81" t="str">
        <f t="shared" si="28"/>
        <v/>
      </c>
      <c r="AD195" s="100">
        <f t="shared" si="29"/>
        <v>0</v>
      </c>
      <c r="AE195" s="101">
        <f t="shared" si="30"/>
        <v>0</v>
      </c>
      <c r="AF195" s="102">
        <f t="shared" si="31"/>
        <v>0</v>
      </c>
      <c r="AG195" s="102">
        <f t="shared" si="32"/>
        <v>0</v>
      </c>
      <c r="AH195" s="102">
        <f t="shared" si="33"/>
        <v>0</v>
      </c>
      <c r="AI195" s="6"/>
    </row>
    <row r="196" spans="8:35" ht="15" customHeight="1">
      <c r="H196" s="95">
        <v>141</v>
      </c>
      <c r="I196" s="95">
        <f t="shared" si="10"/>
        <v>-693736</v>
      </c>
      <c r="J196" s="96">
        <f t="shared" si="11"/>
        <v>694103</v>
      </c>
      <c r="K196" s="97">
        <f t="shared" si="12"/>
        <v>0</v>
      </c>
      <c r="L196" s="97">
        <f t="shared" si="13"/>
        <v>0</v>
      </c>
      <c r="M196" s="97">
        <f t="shared" si="14"/>
        <v>0</v>
      </c>
      <c r="N196" s="98">
        <f t="shared" si="15"/>
        <v>1</v>
      </c>
      <c r="O196" s="97">
        <f t="shared" si="7"/>
        <v>0</v>
      </c>
      <c r="P196" s="97">
        <f t="shared" si="16"/>
        <v>1</v>
      </c>
      <c r="Q196" s="99">
        <f t="shared" si="8"/>
        <v>0</v>
      </c>
      <c r="R196" s="99">
        <f t="shared" si="17"/>
        <v>1</v>
      </c>
      <c r="S196" s="99">
        <f t="shared" si="18"/>
        <v>1</v>
      </c>
      <c r="T196" s="99">
        <f t="shared" si="19"/>
        <v>0</v>
      </c>
      <c r="U196" s="99">
        <f t="shared" si="20"/>
        <v>0</v>
      </c>
      <c r="V196" s="100">
        <f t="shared" si="21"/>
        <v>0</v>
      </c>
      <c r="W196" s="99">
        <f t="shared" si="22"/>
        <v>0</v>
      </c>
      <c r="X196" s="81">
        <f t="shared" si="23"/>
        <v>0</v>
      </c>
      <c r="Y196" s="81">
        <f t="shared" si="24"/>
        <v>0</v>
      </c>
      <c r="Z196" s="81">
        <f t="shared" si="25"/>
        <v>0</v>
      </c>
      <c r="AA196" s="81">
        <f t="shared" si="26"/>
        <v>0</v>
      </c>
      <c r="AB196" s="81">
        <f t="shared" si="27"/>
        <v>0</v>
      </c>
      <c r="AC196" s="81" t="str">
        <f t="shared" si="28"/>
        <v/>
      </c>
      <c r="AD196" s="100">
        <f t="shared" si="29"/>
        <v>0</v>
      </c>
      <c r="AE196" s="101">
        <f t="shared" si="30"/>
        <v>0</v>
      </c>
      <c r="AF196" s="102">
        <f t="shared" si="31"/>
        <v>0</v>
      </c>
      <c r="AG196" s="102">
        <f t="shared" si="32"/>
        <v>0</v>
      </c>
      <c r="AH196" s="102">
        <f t="shared" si="33"/>
        <v>0</v>
      </c>
      <c r="AI196" s="6"/>
    </row>
    <row r="197" spans="8:35" ht="15" customHeight="1">
      <c r="H197" s="95">
        <v>142</v>
      </c>
      <c r="I197" s="95">
        <f t="shared" si="10"/>
        <v>-693737</v>
      </c>
      <c r="J197" s="96">
        <f t="shared" si="11"/>
        <v>694104</v>
      </c>
      <c r="K197" s="97">
        <f t="shared" si="12"/>
        <v>0</v>
      </c>
      <c r="L197" s="97">
        <f t="shared" si="13"/>
        <v>0</v>
      </c>
      <c r="M197" s="97">
        <f t="shared" si="14"/>
        <v>0</v>
      </c>
      <c r="N197" s="98">
        <f t="shared" si="15"/>
        <v>1</v>
      </c>
      <c r="O197" s="97">
        <f t="shared" si="7"/>
        <v>0</v>
      </c>
      <c r="P197" s="97">
        <f t="shared" si="16"/>
        <v>1</v>
      </c>
      <c r="Q197" s="99">
        <f t="shared" si="8"/>
        <v>0</v>
      </c>
      <c r="R197" s="99">
        <f t="shared" si="17"/>
        <v>1</v>
      </c>
      <c r="S197" s="99">
        <f t="shared" si="18"/>
        <v>1</v>
      </c>
      <c r="T197" s="99">
        <f t="shared" si="19"/>
        <v>0</v>
      </c>
      <c r="U197" s="99">
        <f t="shared" si="20"/>
        <v>0</v>
      </c>
      <c r="V197" s="100">
        <f t="shared" si="21"/>
        <v>0</v>
      </c>
      <c r="W197" s="99">
        <f t="shared" si="22"/>
        <v>0</v>
      </c>
      <c r="X197" s="81">
        <f t="shared" si="23"/>
        <v>0</v>
      </c>
      <c r="Y197" s="81">
        <f t="shared" si="24"/>
        <v>0</v>
      </c>
      <c r="Z197" s="81">
        <f t="shared" si="25"/>
        <v>0</v>
      </c>
      <c r="AA197" s="81">
        <f t="shared" si="26"/>
        <v>0</v>
      </c>
      <c r="AB197" s="81">
        <f t="shared" si="27"/>
        <v>0</v>
      </c>
      <c r="AC197" s="81" t="str">
        <f t="shared" si="28"/>
        <v/>
      </c>
      <c r="AD197" s="100">
        <f t="shared" si="29"/>
        <v>0</v>
      </c>
      <c r="AE197" s="101">
        <f t="shared" si="30"/>
        <v>0</v>
      </c>
      <c r="AF197" s="102">
        <f t="shared" si="31"/>
        <v>0</v>
      </c>
      <c r="AG197" s="102">
        <f t="shared" si="32"/>
        <v>0</v>
      </c>
      <c r="AH197" s="102">
        <f t="shared" si="33"/>
        <v>0</v>
      </c>
      <c r="AI197" s="6"/>
    </row>
    <row r="198" spans="8:35" ht="15" customHeight="1">
      <c r="H198" s="95">
        <v>143</v>
      </c>
      <c r="I198" s="95">
        <f t="shared" si="10"/>
        <v>-693738</v>
      </c>
      <c r="J198" s="96">
        <f t="shared" si="11"/>
        <v>694105</v>
      </c>
      <c r="K198" s="97">
        <f t="shared" si="12"/>
        <v>0</v>
      </c>
      <c r="L198" s="97">
        <f t="shared" si="13"/>
        <v>0</v>
      </c>
      <c r="M198" s="97">
        <f t="shared" si="14"/>
        <v>0</v>
      </c>
      <c r="N198" s="98">
        <f t="shared" si="15"/>
        <v>1</v>
      </c>
      <c r="O198" s="97">
        <f t="shared" si="7"/>
        <v>0</v>
      </c>
      <c r="P198" s="97">
        <f t="shared" si="16"/>
        <v>1</v>
      </c>
      <c r="Q198" s="99">
        <f t="shared" si="8"/>
        <v>0</v>
      </c>
      <c r="R198" s="99">
        <f t="shared" si="17"/>
        <v>1</v>
      </c>
      <c r="S198" s="99">
        <f t="shared" si="18"/>
        <v>1</v>
      </c>
      <c r="T198" s="99">
        <f t="shared" si="19"/>
        <v>0</v>
      </c>
      <c r="U198" s="99">
        <f t="shared" si="20"/>
        <v>0</v>
      </c>
      <c r="V198" s="100">
        <f t="shared" si="21"/>
        <v>0</v>
      </c>
      <c r="W198" s="99">
        <f t="shared" si="22"/>
        <v>0</v>
      </c>
      <c r="X198" s="81">
        <f t="shared" si="23"/>
        <v>0</v>
      </c>
      <c r="Y198" s="81">
        <f t="shared" si="24"/>
        <v>0</v>
      </c>
      <c r="Z198" s="81">
        <f t="shared" si="25"/>
        <v>0</v>
      </c>
      <c r="AA198" s="81">
        <f t="shared" si="26"/>
        <v>0</v>
      </c>
      <c r="AB198" s="81">
        <f t="shared" si="27"/>
        <v>0</v>
      </c>
      <c r="AC198" s="81" t="str">
        <f t="shared" si="28"/>
        <v/>
      </c>
      <c r="AD198" s="100">
        <f t="shared" si="29"/>
        <v>0</v>
      </c>
      <c r="AE198" s="101">
        <f t="shared" si="30"/>
        <v>0</v>
      </c>
      <c r="AF198" s="102">
        <f t="shared" si="31"/>
        <v>0</v>
      </c>
      <c r="AG198" s="102">
        <f t="shared" si="32"/>
        <v>0</v>
      </c>
      <c r="AH198" s="102">
        <f t="shared" si="33"/>
        <v>0</v>
      </c>
      <c r="AI198" s="6"/>
    </row>
    <row r="199" spans="8:35" ht="15" customHeight="1">
      <c r="H199" s="95">
        <v>144</v>
      </c>
      <c r="I199" s="95">
        <f t="shared" si="10"/>
        <v>-693739</v>
      </c>
      <c r="J199" s="96">
        <f t="shared" si="11"/>
        <v>694106</v>
      </c>
      <c r="K199" s="97">
        <f t="shared" si="12"/>
        <v>0</v>
      </c>
      <c r="L199" s="97">
        <f t="shared" si="13"/>
        <v>0</v>
      </c>
      <c r="M199" s="97">
        <f t="shared" si="14"/>
        <v>0</v>
      </c>
      <c r="N199" s="98">
        <f t="shared" si="15"/>
        <v>1</v>
      </c>
      <c r="O199" s="97">
        <f t="shared" si="7"/>
        <v>0</v>
      </c>
      <c r="P199" s="97">
        <f t="shared" si="16"/>
        <v>1</v>
      </c>
      <c r="Q199" s="99">
        <f t="shared" si="8"/>
        <v>0</v>
      </c>
      <c r="R199" s="99">
        <f t="shared" si="17"/>
        <v>1</v>
      </c>
      <c r="S199" s="99">
        <f t="shared" si="18"/>
        <v>1</v>
      </c>
      <c r="T199" s="99">
        <f t="shared" si="19"/>
        <v>0</v>
      </c>
      <c r="U199" s="99">
        <f t="shared" si="20"/>
        <v>0</v>
      </c>
      <c r="V199" s="100">
        <f t="shared" si="21"/>
        <v>0</v>
      </c>
      <c r="W199" s="99">
        <f t="shared" si="22"/>
        <v>0</v>
      </c>
      <c r="X199" s="81">
        <f t="shared" si="23"/>
        <v>0</v>
      </c>
      <c r="Y199" s="81">
        <f t="shared" si="24"/>
        <v>0</v>
      </c>
      <c r="Z199" s="81">
        <f t="shared" si="25"/>
        <v>0</v>
      </c>
      <c r="AA199" s="81">
        <f t="shared" si="26"/>
        <v>0</v>
      </c>
      <c r="AB199" s="81">
        <f t="shared" si="27"/>
        <v>0</v>
      </c>
      <c r="AC199" s="81" t="str">
        <f t="shared" si="28"/>
        <v/>
      </c>
      <c r="AD199" s="100">
        <f t="shared" si="29"/>
        <v>0</v>
      </c>
      <c r="AE199" s="101">
        <f t="shared" si="30"/>
        <v>0</v>
      </c>
      <c r="AF199" s="102">
        <f t="shared" si="31"/>
        <v>0</v>
      </c>
      <c r="AG199" s="102">
        <f t="shared" si="32"/>
        <v>0</v>
      </c>
      <c r="AH199" s="102">
        <f t="shared" si="33"/>
        <v>0</v>
      </c>
      <c r="AI199" s="6"/>
    </row>
    <row r="200" spans="8:35" ht="15" customHeight="1">
      <c r="H200" s="95">
        <v>145</v>
      </c>
      <c r="I200" s="95">
        <f t="shared" si="10"/>
        <v>-693740</v>
      </c>
      <c r="J200" s="96">
        <f t="shared" si="11"/>
        <v>694107</v>
      </c>
      <c r="K200" s="97">
        <f t="shared" si="12"/>
        <v>0</v>
      </c>
      <c r="L200" s="97">
        <f t="shared" si="13"/>
        <v>0</v>
      </c>
      <c r="M200" s="97">
        <f t="shared" si="14"/>
        <v>0</v>
      </c>
      <c r="N200" s="98">
        <f t="shared" si="15"/>
        <v>1</v>
      </c>
      <c r="O200" s="97">
        <f t="shared" si="7"/>
        <v>0</v>
      </c>
      <c r="P200" s="97">
        <f t="shared" si="16"/>
        <v>1</v>
      </c>
      <c r="Q200" s="99">
        <f t="shared" si="8"/>
        <v>0</v>
      </c>
      <c r="R200" s="99">
        <f t="shared" si="17"/>
        <v>1</v>
      </c>
      <c r="S200" s="99">
        <f t="shared" si="18"/>
        <v>1</v>
      </c>
      <c r="T200" s="99">
        <f t="shared" si="19"/>
        <v>0</v>
      </c>
      <c r="U200" s="99">
        <f t="shared" si="20"/>
        <v>0</v>
      </c>
      <c r="V200" s="100">
        <f t="shared" si="21"/>
        <v>0</v>
      </c>
      <c r="W200" s="99">
        <f t="shared" si="22"/>
        <v>0</v>
      </c>
      <c r="X200" s="81">
        <f t="shared" si="23"/>
        <v>0</v>
      </c>
      <c r="Y200" s="81">
        <f t="shared" si="24"/>
        <v>0</v>
      </c>
      <c r="Z200" s="81">
        <f t="shared" si="25"/>
        <v>0</v>
      </c>
      <c r="AA200" s="81">
        <f t="shared" si="26"/>
        <v>0</v>
      </c>
      <c r="AB200" s="81">
        <f t="shared" si="27"/>
        <v>0</v>
      </c>
      <c r="AC200" s="81" t="str">
        <f t="shared" si="28"/>
        <v/>
      </c>
      <c r="AD200" s="100">
        <f t="shared" si="29"/>
        <v>0</v>
      </c>
      <c r="AE200" s="101">
        <f t="shared" si="30"/>
        <v>0</v>
      </c>
      <c r="AF200" s="102">
        <f t="shared" si="31"/>
        <v>0</v>
      </c>
      <c r="AG200" s="102">
        <f t="shared" si="32"/>
        <v>0</v>
      </c>
      <c r="AH200" s="102">
        <f t="shared" si="33"/>
        <v>0</v>
      </c>
      <c r="AI200" s="6"/>
    </row>
    <row r="201" spans="8:35" ht="15" customHeight="1">
      <c r="H201" s="95">
        <v>146</v>
      </c>
      <c r="I201" s="95">
        <f t="shared" si="10"/>
        <v>-693741</v>
      </c>
      <c r="J201" s="96">
        <f t="shared" si="11"/>
        <v>694108</v>
      </c>
      <c r="K201" s="97">
        <f t="shared" si="12"/>
        <v>0</v>
      </c>
      <c r="L201" s="97">
        <f t="shared" si="13"/>
        <v>0</v>
      </c>
      <c r="M201" s="97">
        <f t="shared" si="14"/>
        <v>0</v>
      </c>
      <c r="N201" s="98">
        <f t="shared" si="15"/>
        <v>1</v>
      </c>
      <c r="O201" s="97">
        <f t="shared" si="7"/>
        <v>0</v>
      </c>
      <c r="P201" s="97">
        <f t="shared" si="16"/>
        <v>1</v>
      </c>
      <c r="Q201" s="99">
        <f t="shared" si="8"/>
        <v>0</v>
      </c>
      <c r="R201" s="99">
        <f t="shared" si="17"/>
        <v>1</v>
      </c>
      <c r="S201" s="99">
        <f t="shared" si="18"/>
        <v>1</v>
      </c>
      <c r="T201" s="99">
        <f t="shared" si="19"/>
        <v>0</v>
      </c>
      <c r="U201" s="99">
        <f t="shared" si="20"/>
        <v>0</v>
      </c>
      <c r="V201" s="100">
        <f t="shared" si="21"/>
        <v>0</v>
      </c>
      <c r="W201" s="99">
        <f t="shared" si="22"/>
        <v>0</v>
      </c>
      <c r="X201" s="81">
        <f t="shared" si="23"/>
        <v>0</v>
      </c>
      <c r="Y201" s="81">
        <f t="shared" si="24"/>
        <v>0</v>
      </c>
      <c r="Z201" s="81">
        <f t="shared" si="25"/>
        <v>0</v>
      </c>
      <c r="AA201" s="81">
        <f t="shared" si="26"/>
        <v>0</v>
      </c>
      <c r="AB201" s="81">
        <f t="shared" si="27"/>
        <v>0</v>
      </c>
      <c r="AC201" s="81" t="str">
        <f t="shared" si="28"/>
        <v/>
      </c>
      <c r="AD201" s="100">
        <f t="shared" si="29"/>
        <v>0</v>
      </c>
      <c r="AE201" s="101">
        <f t="shared" si="30"/>
        <v>0</v>
      </c>
      <c r="AF201" s="102">
        <f t="shared" si="31"/>
        <v>0</v>
      </c>
      <c r="AG201" s="102">
        <f t="shared" si="32"/>
        <v>0</v>
      </c>
      <c r="AH201" s="102">
        <f t="shared" si="33"/>
        <v>0</v>
      </c>
      <c r="AI201" s="6"/>
    </row>
    <row r="202" spans="8:35" ht="15" customHeight="1">
      <c r="H202" s="95">
        <v>147</v>
      </c>
      <c r="I202" s="95">
        <f t="shared" si="10"/>
        <v>-693742</v>
      </c>
      <c r="J202" s="96">
        <f t="shared" si="11"/>
        <v>694109</v>
      </c>
      <c r="K202" s="97">
        <f t="shared" si="12"/>
        <v>0</v>
      </c>
      <c r="L202" s="97">
        <f t="shared" si="13"/>
        <v>0</v>
      </c>
      <c r="M202" s="97">
        <f t="shared" si="14"/>
        <v>0</v>
      </c>
      <c r="N202" s="98">
        <f t="shared" si="15"/>
        <v>1</v>
      </c>
      <c r="O202" s="97">
        <f t="shared" si="7"/>
        <v>0</v>
      </c>
      <c r="P202" s="97">
        <f t="shared" si="16"/>
        <v>1</v>
      </c>
      <c r="Q202" s="99">
        <f t="shared" si="8"/>
        <v>0</v>
      </c>
      <c r="R202" s="99">
        <f t="shared" si="17"/>
        <v>1</v>
      </c>
      <c r="S202" s="99">
        <f t="shared" si="18"/>
        <v>1</v>
      </c>
      <c r="T202" s="99">
        <f t="shared" si="19"/>
        <v>0</v>
      </c>
      <c r="U202" s="99">
        <f t="shared" si="20"/>
        <v>0</v>
      </c>
      <c r="V202" s="100">
        <f t="shared" si="21"/>
        <v>0</v>
      </c>
      <c r="W202" s="99">
        <f t="shared" si="22"/>
        <v>0</v>
      </c>
      <c r="X202" s="81">
        <f t="shared" si="23"/>
        <v>0</v>
      </c>
      <c r="Y202" s="81">
        <f t="shared" si="24"/>
        <v>0</v>
      </c>
      <c r="Z202" s="81">
        <f t="shared" si="25"/>
        <v>0</v>
      </c>
      <c r="AA202" s="81">
        <f t="shared" si="26"/>
        <v>0</v>
      </c>
      <c r="AB202" s="81">
        <f t="shared" si="27"/>
        <v>0</v>
      </c>
      <c r="AC202" s="81" t="str">
        <f t="shared" si="28"/>
        <v/>
      </c>
      <c r="AD202" s="100">
        <f t="shared" si="29"/>
        <v>0</v>
      </c>
      <c r="AE202" s="101">
        <f t="shared" si="30"/>
        <v>0</v>
      </c>
      <c r="AF202" s="102">
        <f t="shared" si="31"/>
        <v>0</v>
      </c>
      <c r="AG202" s="102">
        <f t="shared" si="32"/>
        <v>0</v>
      </c>
      <c r="AH202" s="102">
        <f t="shared" si="33"/>
        <v>0</v>
      </c>
      <c r="AI202" s="6"/>
    </row>
    <row r="203" spans="8:35" ht="15" customHeight="1">
      <c r="H203" s="95">
        <v>148</v>
      </c>
      <c r="I203" s="95">
        <f t="shared" si="10"/>
        <v>-693743</v>
      </c>
      <c r="J203" s="96">
        <f t="shared" si="11"/>
        <v>694110</v>
      </c>
      <c r="K203" s="97">
        <f t="shared" si="12"/>
        <v>0</v>
      </c>
      <c r="L203" s="97">
        <f t="shared" si="13"/>
        <v>0</v>
      </c>
      <c r="M203" s="97">
        <f t="shared" si="14"/>
        <v>0</v>
      </c>
      <c r="N203" s="98">
        <f t="shared" si="15"/>
        <v>1</v>
      </c>
      <c r="O203" s="97">
        <f t="shared" si="7"/>
        <v>0</v>
      </c>
      <c r="P203" s="97">
        <f t="shared" si="16"/>
        <v>1</v>
      </c>
      <c r="Q203" s="99">
        <f t="shared" si="8"/>
        <v>0</v>
      </c>
      <c r="R203" s="99">
        <f t="shared" si="17"/>
        <v>1</v>
      </c>
      <c r="S203" s="99">
        <f t="shared" si="18"/>
        <v>1</v>
      </c>
      <c r="T203" s="99">
        <f t="shared" si="19"/>
        <v>0</v>
      </c>
      <c r="U203" s="99">
        <f t="shared" si="20"/>
        <v>0</v>
      </c>
      <c r="V203" s="100">
        <f t="shared" si="21"/>
        <v>0</v>
      </c>
      <c r="W203" s="99">
        <f t="shared" si="22"/>
        <v>0</v>
      </c>
      <c r="X203" s="81">
        <f t="shared" si="23"/>
        <v>0</v>
      </c>
      <c r="Y203" s="81">
        <f t="shared" si="24"/>
        <v>0</v>
      </c>
      <c r="Z203" s="81">
        <f t="shared" si="25"/>
        <v>0</v>
      </c>
      <c r="AA203" s="81">
        <f t="shared" si="26"/>
        <v>0</v>
      </c>
      <c r="AB203" s="81">
        <f t="shared" si="27"/>
        <v>0</v>
      </c>
      <c r="AC203" s="81" t="str">
        <f t="shared" si="28"/>
        <v/>
      </c>
      <c r="AD203" s="100">
        <f t="shared" si="29"/>
        <v>0</v>
      </c>
      <c r="AE203" s="101">
        <f t="shared" si="30"/>
        <v>0</v>
      </c>
      <c r="AF203" s="102">
        <f t="shared" si="31"/>
        <v>0</v>
      </c>
      <c r="AG203" s="102">
        <f t="shared" si="32"/>
        <v>0</v>
      </c>
      <c r="AH203" s="102">
        <f t="shared" si="33"/>
        <v>0</v>
      </c>
      <c r="AI203" s="6"/>
    </row>
    <row r="204" spans="8:35" ht="15" customHeight="1">
      <c r="H204" s="95">
        <v>149</v>
      </c>
      <c r="I204" s="95">
        <f t="shared" si="10"/>
        <v>-693744</v>
      </c>
      <c r="J204" s="96">
        <f t="shared" si="11"/>
        <v>694111</v>
      </c>
      <c r="K204" s="97">
        <f t="shared" si="12"/>
        <v>0</v>
      </c>
      <c r="L204" s="97">
        <f t="shared" si="13"/>
        <v>0</v>
      </c>
      <c r="M204" s="97">
        <f t="shared" si="14"/>
        <v>0</v>
      </c>
      <c r="N204" s="98">
        <f t="shared" si="15"/>
        <v>1</v>
      </c>
      <c r="O204" s="97">
        <f t="shared" si="7"/>
        <v>0</v>
      </c>
      <c r="P204" s="97">
        <f t="shared" si="16"/>
        <v>1</v>
      </c>
      <c r="Q204" s="99">
        <f t="shared" si="8"/>
        <v>0</v>
      </c>
      <c r="R204" s="99">
        <f t="shared" si="17"/>
        <v>1</v>
      </c>
      <c r="S204" s="99">
        <f t="shared" si="18"/>
        <v>1</v>
      </c>
      <c r="T204" s="99">
        <f t="shared" si="19"/>
        <v>0</v>
      </c>
      <c r="U204" s="99">
        <f t="shared" si="20"/>
        <v>0</v>
      </c>
      <c r="V204" s="100">
        <f t="shared" si="21"/>
        <v>0</v>
      </c>
      <c r="W204" s="99">
        <f t="shared" si="22"/>
        <v>0</v>
      </c>
      <c r="X204" s="81">
        <f t="shared" si="23"/>
        <v>0</v>
      </c>
      <c r="Y204" s="81">
        <f t="shared" si="24"/>
        <v>0</v>
      </c>
      <c r="Z204" s="81">
        <f t="shared" si="25"/>
        <v>0</v>
      </c>
      <c r="AA204" s="81">
        <f t="shared" si="26"/>
        <v>0</v>
      </c>
      <c r="AB204" s="81">
        <f t="shared" si="27"/>
        <v>0</v>
      </c>
      <c r="AC204" s="81" t="str">
        <f t="shared" si="28"/>
        <v/>
      </c>
      <c r="AD204" s="100">
        <f t="shared" si="29"/>
        <v>0</v>
      </c>
      <c r="AE204" s="101">
        <f t="shared" si="30"/>
        <v>0</v>
      </c>
      <c r="AF204" s="102">
        <f t="shared" si="31"/>
        <v>0</v>
      </c>
      <c r="AG204" s="102">
        <f t="shared" si="32"/>
        <v>0</v>
      </c>
      <c r="AH204" s="102">
        <f t="shared" si="33"/>
        <v>0</v>
      </c>
      <c r="AI204" s="6"/>
    </row>
    <row r="205" spans="8:35" ht="15" customHeight="1">
      <c r="H205" s="95">
        <v>150</v>
      </c>
      <c r="I205" s="95">
        <f t="shared" si="10"/>
        <v>-693745</v>
      </c>
      <c r="J205" s="96">
        <f t="shared" si="11"/>
        <v>694112</v>
      </c>
      <c r="K205" s="97">
        <f t="shared" si="12"/>
        <v>0</v>
      </c>
      <c r="L205" s="97">
        <f t="shared" si="13"/>
        <v>0</v>
      </c>
      <c r="M205" s="97">
        <f t="shared" si="14"/>
        <v>0</v>
      </c>
      <c r="N205" s="98">
        <f t="shared" si="15"/>
        <v>1</v>
      </c>
      <c r="O205" s="97">
        <f t="shared" si="7"/>
        <v>0</v>
      </c>
      <c r="P205" s="97">
        <f t="shared" si="16"/>
        <v>1</v>
      </c>
      <c r="Q205" s="99">
        <f t="shared" si="8"/>
        <v>0</v>
      </c>
      <c r="R205" s="99">
        <f t="shared" si="17"/>
        <v>1</v>
      </c>
      <c r="S205" s="99">
        <f t="shared" si="18"/>
        <v>1</v>
      </c>
      <c r="T205" s="99">
        <f t="shared" si="19"/>
        <v>0</v>
      </c>
      <c r="U205" s="99">
        <f t="shared" si="20"/>
        <v>0</v>
      </c>
      <c r="V205" s="100">
        <f t="shared" si="21"/>
        <v>0</v>
      </c>
      <c r="W205" s="99">
        <f t="shared" si="22"/>
        <v>0</v>
      </c>
      <c r="X205" s="81">
        <f t="shared" si="23"/>
        <v>0</v>
      </c>
      <c r="Y205" s="81">
        <f t="shared" si="24"/>
        <v>0</v>
      </c>
      <c r="Z205" s="81">
        <f t="shared" si="25"/>
        <v>0</v>
      </c>
      <c r="AA205" s="81">
        <f t="shared" si="26"/>
        <v>0</v>
      </c>
      <c r="AB205" s="81">
        <f t="shared" si="27"/>
        <v>0</v>
      </c>
      <c r="AC205" s="81" t="str">
        <f t="shared" si="28"/>
        <v/>
      </c>
      <c r="AD205" s="100">
        <f t="shared" si="29"/>
        <v>0</v>
      </c>
      <c r="AE205" s="101">
        <f t="shared" si="30"/>
        <v>0</v>
      </c>
      <c r="AF205" s="102">
        <f t="shared" si="31"/>
        <v>0</v>
      </c>
      <c r="AG205" s="102">
        <f t="shared" si="32"/>
        <v>0</v>
      </c>
      <c r="AH205" s="102">
        <f t="shared" si="33"/>
        <v>0</v>
      </c>
      <c r="AI205" s="6"/>
    </row>
    <row r="206" spans="8:35" ht="15" customHeight="1">
      <c r="H206" s="95">
        <v>151</v>
      </c>
      <c r="I206" s="95">
        <f t="shared" si="10"/>
        <v>-693746</v>
      </c>
      <c r="J206" s="96">
        <f t="shared" si="11"/>
        <v>694113</v>
      </c>
      <c r="K206" s="97">
        <f t="shared" si="12"/>
        <v>0</v>
      </c>
      <c r="L206" s="97">
        <f t="shared" si="13"/>
        <v>0</v>
      </c>
      <c r="M206" s="97">
        <f t="shared" si="14"/>
        <v>0</v>
      </c>
      <c r="N206" s="98">
        <f t="shared" si="15"/>
        <v>1</v>
      </c>
      <c r="O206" s="97">
        <f t="shared" si="7"/>
        <v>0</v>
      </c>
      <c r="P206" s="97">
        <f t="shared" si="16"/>
        <v>1</v>
      </c>
      <c r="Q206" s="99">
        <f t="shared" si="8"/>
        <v>0</v>
      </c>
      <c r="R206" s="99">
        <f t="shared" si="17"/>
        <v>1</v>
      </c>
      <c r="S206" s="99">
        <f t="shared" si="18"/>
        <v>1</v>
      </c>
      <c r="T206" s="99">
        <f t="shared" si="19"/>
        <v>0</v>
      </c>
      <c r="U206" s="99">
        <f t="shared" si="20"/>
        <v>0</v>
      </c>
      <c r="V206" s="100">
        <f t="shared" si="21"/>
        <v>0</v>
      </c>
      <c r="W206" s="99">
        <f t="shared" si="22"/>
        <v>0</v>
      </c>
      <c r="X206" s="81">
        <f t="shared" si="23"/>
        <v>0</v>
      </c>
      <c r="Y206" s="81">
        <f t="shared" si="24"/>
        <v>0</v>
      </c>
      <c r="Z206" s="81">
        <f t="shared" si="25"/>
        <v>0</v>
      </c>
      <c r="AA206" s="81">
        <f t="shared" si="26"/>
        <v>0</v>
      </c>
      <c r="AB206" s="81">
        <f t="shared" si="27"/>
        <v>0</v>
      </c>
      <c r="AC206" s="81" t="str">
        <f t="shared" si="28"/>
        <v/>
      </c>
      <c r="AD206" s="100">
        <f t="shared" si="29"/>
        <v>0</v>
      </c>
      <c r="AE206" s="101">
        <f t="shared" si="30"/>
        <v>0</v>
      </c>
      <c r="AF206" s="102">
        <f t="shared" si="31"/>
        <v>0</v>
      </c>
      <c r="AG206" s="102">
        <f t="shared" si="32"/>
        <v>0</v>
      </c>
      <c r="AH206" s="102">
        <f t="shared" si="33"/>
        <v>0</v>
      </c>
      <c r="AI206" s="6"/>
    </row>
    <row r="207" spans="8:35" ht="15" customHeight="1">
      <c r="H207" s="95">
        <v>152</v>
      </c>
      <c r="I207" s="95">
        <f t="shared" si="10"/>
        <v>-693747</v>
      </c>
      <c r="J207" s="96">
        <f t="shared" si="11"/>
        <v>694114</v>
      </c>
      <c r="K207" s="97">
        <f t="shared" si="12"/>
        <v>0</v>
      </c>
      <c r="L207" s="97">
        <f t="shared" si="13"/>
        <v>0</v>
      </c>
      <c r="M207" s="97">
        <f t="shared" si="14"/>
        <v>0</v>
      </c>
      <c r="N207" s="98">
        <f t="shared" si="15"/>
        <v>1</v>
      </c>
      <c r="O207" s="97">
        <f t="shared" si="7"/>
        <v>0</v>
      </c>
      <c r="P207" s="97">
        <f t="shared" si="16"/>
        <v>1</v>
      </c>
      <c r="Q207" s="99">
        <f t="shared" si="8"/>
        <v>0</v>
      </c>
      <c r="R207" s="99">
        <f t="shared" si="17"/>
        <v>1</v>
      </c>
      <c r="S207" s="99">
        <f t="shared" si="18"/>
        <v>1</v>
      </c>
      <c r="T207" s="99">
        <f t="shared" si="19"/>
        <v>0</v>
      </c>
      <c r="U207" s="99">
        <f t="shared" si="20"/>
        <v>0</v>
      </c>
      <c r="V207" s="100">
        <f t="shared" si="21"/>
        <v>0</v>
      </c>
      <c r="W207" s="99">
        <f t="shared" si="22"/>
        <v>0</v>
      </c>
      <c r="X207" s="81">
        <f t="shared" si="23"/>
        <v>0</v>
      </c>
      <c r="Y207" s="81">
        <f t="shared" si="24"/>
        <v>0</v>
      </c>
      <c r="Z207" s="81">
        <f t="shared" si="25"/>
        <v>0</v>
      </c>
      <c r="AA207" s="81">
        <f t="shared" si="26"/>
        <v>0</v>
      </c>
      <c r="AB207" s="81">
        <f t="shared" si="27"/>
        <v>0</v>
      </c>
      <c r="AC207" s="81" t="str">
        <f t="shared" si="28"/>
        <v/>
      </c>
      <c r="AD207" s="100">
        <f t="shared" si="29"/>
        <v>0</v>
      </c>
      <c r="AE207" s="101">
        <f t="shared" si="30"/>
        <v>0</v>
      </c>
      <c r="AF207" s="102">
        <f t="shared" si="31"/>
        <v>0</v>
      </c>
      <c r="AG207" s="102">
        <f t="shared" si="32"/>
        <v>0</v>
      </c>
      <c r="AH207" s="102">
        <f t="shared" si="33"/>
        <v>0</v>
      </c>
      <c r="AI207" s="6"/>
    </row>
    <row r="208" spans="8:35" ht="15" customHeight="1">
      <c r="H208" s="95">
        <v>153</v>
      </c>
      <c r="I208" s="95">
        <f t="shared" si="10"/>
        <v>-693748</v>
      </c>
      <c r="J208" s="96">
        <f t="shared" si="11"/>
        <v>694115</v>
      </c>
      <c r="K208" s="97">
        <f t="shared" si="12"/>
        <v>0</v>
      </c>
      <c r="L208" s="97">
        <f t="shared" si="13"/>
        <v>0</v>
      </c>
      <c r="M208" s="97">
        <f t="shared" si="14"/>
        <v>0</v>
      </c>
      <c r="N208" s="98">
        <f t="shared" si="15"/>
        <v>1</v>
      </c>
      <c r="O208" s="97">
        <f t="shared" si="7"/>
        <v>0</v>
      </c>
      <c r="P208" s="97">
        <f t="shared" si="16"/>
        <v>1</v>
      </c>
      <c r="Q208" s="99">
        <f t="shared" si="8"/>
        <v>0</v>
      </c>
      <c r="R208" s="99">
        <f t="shared" si="17"/>
        <v>1</v>
      </c>
      <c r="S208" s="99">
        <f t="shared" si="18"/>
        <v>1</v>
      </c>
      <c r="T208" s="99">
        <f t="shared" si="19"/>
        <v>0</v>
      </c>
      <c r="U208" s="99">
        <f t="shared" si="20"/>
        <v>0</v>
      </c>
      <c r="V208" s="100">
        <f t="shared" si="21"/>
        <v>0</v>
      </c>
      <c r="W208" s="99">
        <f t="shared" si="22"/>
        <v>0</v>
      </c>
      <c r="X208" s="81">
        <f t="shared" si="23"/>
        <v>0</v>
      </c>
      <c r="Y208" s="81">
        <f t="shared" si="24"/>
        <v>0</v>
      </c>
      <c r="Z208" s="81">
        <f t="shared" si="25"/>
        <v>0</v>
      </c>
      <c r="AA208" s="81">
        <f t="shared" si="26"/>
        <v>0</v>
      </c>
      <c r="AB208" s="81">
        <f t="shared" si="27"/>
        <v>0</v>
      </c>
      <c r="AC208" s="81" t="str">
        <f t="shared" si="28"/>
        <v/>
      </c>
      <c r="AD208" s="100">
        <f t="shared" si="29"/>
        <v>0</v>
      </c>
      <c r="AE208" s="101">
        <f t="shared" si="30"/>
        <v>0</v>
      </c>
      <c r="AF208" s="102">
        <f t="shared" si="31"/>
        <v>0</v>
      </c>
      <c r="AG208" s="102">
        <f t="shared" si="32"/>
        <v>0</v>
      </c>
      <c r="AH208" s="102">
        <f t="shared" si="33"/>
        <v>0</v>
      </c>
      <c r="AI208" s="6"/>
    </row>
    <row r="209" spans="8:35" ht="15" customHeight="1">
      <c r="H209" s="95">
        <v>154</v>
      </c>
      <c r="I209" s="95">
        <f t="shared" si="10"/>
        <v>-693749</v>
      </c>
      <c r="J209" s="96">
        <f t="shared" si="11"/>
        <v>694116</v>
      </c>
      <c r="K209" s="97">
        <f t="shared" si="12"/>
        <v>0</v>
      </c>
      <c r="L209" s="97">
        <f t="shared" si="13"/>
        <v>0</v>
      </c>
      <c r="M209" s="97">
        <f t="shared" si="14"/>
        <v>0</v>
      </c>
      <c r="N209" s="98">
        <f t="shared" si="15"/>
        <v>1</v>
      </c>
      <c r="O209" s="97">
        <f t="shared" si="7"/>
        <v>0</v>
      </c>
      <c r="P209" s="97">
        <f t="shared" si="16"/>
        <v>1</v>
      </c>
      <c r="Q209" s="99">
        <f t="shared" si="8"/>
        <v>0</v>
      </c>
      <c r="R209" s="99">
        <f t="shared" si="17"/>
        <v>1</v>
      </c>
      <c r="S209" s="99">
        <f t="shared" si="18"/>
        <v>1</v>
      </c>
      <c r="T209" s="99">
        <f t="shared" si="19"/>
        <v>0</v>
      </c>
      <c r="U209" s="99">
        <f t="shared" si="20"/>
        <v>0</v>
      </c>
      <c r="V209" s="100">
        <f t="shared" si="21"/>
        <v>0</v>
      </c>
      <c r="W209" s="99">
        <f t="shared" si="22"/>
        <v>0</v>
      </c>
      <c r="X209" s="81">
        <f t="shared" si="23"/>
        <v>0</v>
      </c>
      <c r="Y209" s="81">
        <f t="shared" si="24"/>
        <v>0</v>
      </c>
      <c r="Z209" s="81">
        <f t="shared" si="25"/>
        <v>0</v>
      </c>
      <c r="AA209" s="81">
        <f t="shared" si="26"/>
        <v>0</v>
      </c>
      <c r="AB209" s="81">
        <f t="shared" si="27"/>
        <v>0</v>
      </c>
      <c r="AC209" s="81" t="str">
        <f t="shared" si="28"/>
        <v/>
      </c>
      <c r="AD209" s="100">
        <f t="shared" si="29"/>
        <v>0</v>
      </c>
      <c r="AE209" s="101">
        <f t="shared" si="30"/>
        <v>0</v>
      </c>
      <c r="AF209" s="102">
        <f t="shared" si="31"/>
        <v>0</v>
      </c>
      <c r="AG209" s="102">
        <f t="shared" si="32"/>
        <v>0</v>
      </c>
      <c r="AH209" s="102">
        <f t="shared" si="33"/>
        <v>0</v>
      </c>
      <c r="AI209" s="6"/>
    </row>
    <row r="210" spans="8:35" ht="15" customHeight="1">
      <c r="H210" s="95">
        <v>155</v>
      </c>
      <c r="I210" s="95">
        <f t="shared" si="10"/>
        <v>-693750</v>
      </c>
      <c r="J210" s="96">
        <f t="shared" si="11"/>
        <v>694117</v>
      </c>
      <c r="K210" s="97">
        <f t="shared" si="12"/>
        <v>0</v>
      </c>
      <c r="L210" s="97">
        <f t="shared" si="13"/>
        <v>0</v>
      </c>
      <c r="M210" s="97">
        <f t="shared" si="14"/>
        <v>0</v>
      </c>
      <c r="N210" s="98">
        <f t="shared" si="15"/>
        <v>1</v>
      </c>
      <c r="O210" s="97">
        <f t="shared" si="7"/>
        <v>0</v>
      </c>
      <c r="P210" s="97">
        <f t="shared" si="16"/>
        <v>1</v>
      </c>
      <c r="Q210" s="99">
        <f t="shared" si="8"/>
        <v>0</v>
      </c>
      <c r="R210" s="99">
        <f t="shared" si="17"/>
        <v>1</v>
      </c>
      <c r="S210" s="99">
        <f t="shared" si="18"/>
        <v>1</v>
      </c>
      <c r="T210" s="99">
        <f t="shared" si="19"/>
        <v>0</v>
      </c>
      <c r="U210" s="99">
        <f t="shared" si="20"/>
        <v>0</v>
      </c>
      <c r="V210" s="100">
        <f t="shared" si="21"/>
        <v>0</v>
      </c>
      <c r="W210" s="99">
        <f t="shared" si="22"/>
        <v>0</v>
      </c>
      <c r="X210" s="81">
        <f t="shared" si="23"/>
        <v>0</v>
      </c>
      <c r="Y210" s="81">
        <f t="shared" si="24"/>
        <v>0</v>
      </c>
      <c r="Z210" s="81">
        <f t="shared" si="25"/>
        <v>0</v>
      </c>
      <c r="AA210" s="81">
        <f t="shared" si="26"/>
        <v>0</v>
      </c>
      <c r="AB210" s="81">
        <f t="shared" si="27"/>
        <v>0</v>
      </c>
      <c r="AC210" s="81" t="str">
        <f t="shared" si="28"/>
        <v/>
      </c>
      <c r="AD210" s="100">
        <f t="shared" si="29"/>
        <v>0</v>
      </c>
      <c r="AE210" s="101">
        <f t="shared" si="30"/>
        <v>0</v>
      </c>
      <c r="AF210" s="102">
        <f t="shared" si="31"/>
        <v>0</v>
      </c>
      <c r="AG210" s="102">
        <f t="shared" si="32"/>
        <v>0</v>
      </c>
      <c r="AH210" s="102">
        <f t="shared" si="33"/>
        <v>0</v>
      </c>
      <c r="AI210" s="6"/>
    </row>
    <row r="211" spans="8:35" ht="15" customHeight="1">
      <c r="H211" s="95">
        <v>156</v>
      </c>
      <c r="I211" s="95">
        <f t="shared" si="10"/>
        <v>-693751</v>
      </c>
      <c r="J211" s="96">
        <f t="shared" si="11"/>
        <v>694118</v>
      </c>
      <c r="K211" s="97">
        <f t="shared" si="12"/>
        <v>0</v>
      </c>
      <c r="L211" s="97">
        <f t="shared" si="13"/>
        <v>0</v>
      </c>
      <c r="M211" s="97">
        <f t="shared" si="14"/>
        <v>0</v>
      </c>
      <c r="N211" s="98">
        <f t="shared" si="15"/>
        <v>1</v>
      </c>
      <c r="O211" s="97">
        <f t="shared" si="7"/>
        <v>0</v>
      </c>
      <c r="P211" s="97">
        <f t="shared" si="16"/>
        <v>1</v>
      </c>
      <c r="Q211" s="99">
        <f t="shared" si="8"/>
        <v>0</v>
      </c>
      <c r="R211" s="99">
        <f t="shared" si="17"/>
        <v>1</v>
      </c>
      <c r="S211" s="99">
        <f t="shared" si="18"/>
        <v>1</v>
      </c>
      <c r="T211" s="99">
        <f t="shared" si="19"/>
        <v>0</v>
      </c>
      <c r="U211" s="99">
        <f t="shared" si="20"/>
        <v>0</v>
      </c>
      <c r="V211" s="100">
        <f t="shared" si="21"/>
        <v>0</v>
      </c>
      <c r="W211" s="99">
        <f t="shared" si="22"/>
        <v>0</v>
      </c>
      <c r="X211" s="81">
        <f t="shared" si="23"/>
        <v>0</v>
      </c>
      <c r="Y211" s="81">
        <f t="shared" si="24"/>
        <v>0</v>
      </c>
      <c r="Z211" s="81">
        <f t="shared" si="25"/>
        <v>0</v>
      </c>
      <c r="AA211" s="81">
        <f t="shared" si="26"/>
        <v>0</v>
      </c>
      <c r="AB211" s="81">
        <f t="shared" si="27"/>
        <v>0</v>
      </c>
      <c r="AC211" s="81" t="str">
        <f t="shared" si="28"/>
        <v/>
      </c>
      <c r="AD211" s="100">
        <f t="shared" si="29"/>
        <v>0</v>
      </c>
      <c r="AE211" s="101">
        <f t="shared" si="30"/>
        <v>0</v>
      </c>
      <c r="AF211" s="102">
        <f t="shared" si="31"/>
        <v>0</v>
      </c>
      <c r="AG211" s="102">
        <f t="shared" si="32"/>
        <v>0</v>
      </c>
      <c r="AH211" s="102">
        <f t="shared" si="33"/>
        <v>0</v>
      </c>
      <c r="AI211" s="6"/>
    </row>
    <row r="212" spans="8:35" ht="15" customHeight="1">
      <c r="H212" s="95">
        <v>157</v>
      </c>
      <c r="I212" s="95">
        <f t="shared" si="10"/>
        <v>-693752</v>
      </c>
      <c r="J212" s="96">
        <f t="shared" si="11"/>
        <v>694119</v>
      </c>
      <c r="K212" s="97">
        <f t="shared" si="12"/>
        <v>0</v>
      </c>
      <c r="L212" s="97">
        <f t="shared" si="13"/>
        <v>0</v>
      </c>
      <c r="M212" s="97">
        <f t="shared" si="14"/>
        <v>0</v>
      </c>
      <c r="N212" s="98">
        <f t="shared" si="15"/>
        <v>1</v>
      </c>
      <c r="O212" s="97">
        <f t="shared" si="7"/>
        <v>0</v>
      </c>
      <c r="P212" s="97">
        <f t="shared" si="16"/>
        <v>1</v>
      </c>
      <c r="Q212" s="99">
        <f t="shared" si="8"/>
        <v>0</v>
      </c>
      <c r="R212" s="99">
        <f t="shared" si="17"/>
        <v>1</v>
      </c>
      <c r="S212" s="99">
        <f t="shared" si="18"/>
        <v>1</v>
      </c>
      <c r="T212" s="99">
        <f t="shared" si="19"/>
        <v>0</v>
      </c>
      <c r="U212" s="99">
        <f t="shared" si="20"/>
        <v>0</v>
      </c>
      <c r="V212" s="100">
        <f t="shared" si="21"/>
        <v>0</v>
      </c>
      <c r="W212" s="99">
        <f t="shared" si="22"/>
        <v>0</v>
      </c>
      <c r="X212" s="81">
        <f t="shared" si="23"/>
        <v>0</v>
      </c>
      <c r="Y212" s="81">
        <f t="shared" si="24"/>
        <v>0</v>
      </c>
      <c r="Z212" s="81">
        <f t="shared" si="25"/>
        <v>0</v>
      </c>
      <c r="AA212" s="81">
        <f t="shared" si="26"/>
        <v>0</v>
      </c>
      <c r="AB212" s="81">
        <f t="shared" si="27"/>
        <v>0</v>
      </c>
      <c r="AC212" s="81" t="str">
        <f t="shared" si="28"/>
        <v/>
      </c>
      <c r="AD212" s="100">
        <f t="shared" si="29"/>
        <v>0</v>
      </c>
      <c r="AE212" s="101">
        <f t="shared" si="30"/>
        <v>0</v>
      </c>
      <c r="AF212" s="102">
        <f t="shared" si="31"/>
        <v>0</v>
      </c>
      <c r="AG212" s="102">
        <f t="shared" si="32"/>
        <v>0</v>
      </c>
      <c r="AH212" s="102">
        <f t="shared" si="33"/>
        <v>0</v>
      </c>
      <c r="AI212" s="6"/>
    </row>
    <row r="213" spans="8:35" ht="15" customHeight="1">
      <c r="H213" s="95">
        <v>158</v>
      </c>
      <c r="I213" s="95">
        <f t="shared" si="10"/>
        <v>-693753</v>
      </c>
      <c r="J213" s="96">
        <f t="shared" si="11"/>
        <v>694120</v>
      </c>
      <c r="K213" s="97">
        <f t="shared" si="12"/>
        <v>0</v>
      </c>
      <c r="L213" s="97">
        <f t="shared" si="13"/>
        <v>0</v>
      </c>
      <c r="M213" s="97">
        <f t="shared" si="14"/>
        <v>0</v>
      </c>
      <c r="N213" s="98">
        <f t="shared" si="15"/>
        <v>1</v>
      </c>
      <c r="O213" s="97">
        <f t="shared" si="7"/>
        <v>0</v>
      </c>
      <c r="P213" s="97">
        <f t="shared" si="16"/>
        <v>1</v>
      </c>
      <c r="Q213" s="99">
        <f t="shared" si="8"/>
        <v>0</v>
      </c>
      <c r="R213" s="99">
        <f t="shared" si="17"/>
        <v>1</v>
      </c>
      <c r="S213" s="99">
        <f t="shared" si="18"/>
        <v>1</v>
      </c>
      <c r="T213" s="99">
        <f t="shared" si="19"/>
        <v>0</v>
      </c>
      <c r="U213" s="99">
        <f t="shared" si="20"/>
        <v>0</v>
      </c>
      <c r="V213" s="100">
        <f t="shared" si="21"/>
        <v>0</v>
      </c>
      <c r="W213" s="99">
        <f t="shared" si="22"/>
        <v>0</v>
      </c>
      <c r="X213" s="81">
        <f t="shared" si="23"/>
        <v>0</v>
      </c>
      <c r="Y213" s="81">
        <f t="shared" si="24"/>
        <v>0</v>
      </c>
      <c r="Z213" s="81">
        <f t="shared" si="25"/>
        <v>0</v>
      </c>
      <c r="AA213" s="81">
        <f t="shared" si="26"/>
        <v>0</v>
      </c>
      <c r="AB213" s="81">
        <f t="shared" si="27"/>
        <v>0</v>
      </c>
      <c r="AC213" s="81" t="str">
        <f t="shared" si="28"/>
        <v/>
      </c>
      <c r="AD213" s="100">
        <f t="shared" si="29"/>
        <v>0</v>
      </c>
      <c r="AE213" s="101">
        <f t="shared" si="30"/>
        <v>0</v>
      </c>
      <c r="AF213" s="102">
        <f t="shared" si="31"/>
        <v>0</v>
      </c>
      <c r="AG213" s="102">
        <f t="shared" si="32"/>
        <v>0</v>
      </c>
      <c r="AH213" s="102">
        <f t="shared" si="33"/>
        <v>0</v>
      </c>
      <c r="AI213" s="6"/>
    </row>
    <row r="214" spans="8:35" ht="15" customHeight="1">
      <c r="H214" s="95">
        <v>159</v>
      </c>
      <c r="I214" s="95">
        <f t="shared" si="10"/>
        <v>-693754</v>
      </c>
      <c r="J214" s="96">
        <f t="shared" si="11"/>
        <v>694121</v>
      </c>
      <c r="K214" s="97">
        <f t="shared" si="12"/>
        <v>0</v>
      </c>
      <c r="L214" s="97">
        <f t="shared" si="13"/>
        <v>0</v>
      </c>
      <c r="M214" s="97">
        <f t="shared" si="14"/>
        <v>0</v>
      </c>
      <c r="N214" s="98">
        <f t="shared" si="15"/>
        <v>1</v>
      </c>
      <c r="O214" s="97">
        <f t="shared" si="7"/>
        <v>0</v>
      </c>
      <c r="P214" s="97">
        <f t="shared" si="16"/>
        <v>1</v>
      </c>
      <c r="Q214" s="99">
        <f t="shared" si="8"/>
        <v>0</v>
      </c>
      <c r="R214" s="99">
        <f t="shared" si="17"/>
        <v>1</v>
      </c>
      <c r="S214" s="99">
        <f t="shared" si="18"/>
        <v>1</v>
      </c>
      <c r="T214" s="99">
        <f t="shared" si="19"/>
        <v>0</v>
      </c>
      <c r="U214" s="99">
        <f t="shared" si="20"/>
        <v>0</v>
      </c>
      <c r="V214" s="100">
        <f t="shared" si="21"/>
        <v>0</v>
      </c>
      <c r="W214" s="99">
        <f t="shared" si="22"/>
        <v>0</v>
      </c>
      <c r="X214" s="81">
        <f t="shared" si="23"/>
        <v>0</v>
      </c>
      <c r="Y214" s="81">
        <f t="shared" si="24"/>
        <v>0</v>
      </c>
      <c r="Z214" s="81">
        <f t="shared" si="25"/>
        <v>0</v>
      </c>
      <c r="AA214" s="81">
        <f t="shared" si="26"/>
        <v>0</v>
      </c>
      <c r="AB214" s="81">
        <f t="shared" si="27"/>
        <v>0</v>
      </c>
      <c r="AC214" s="81" t="str">
        <f t="shared" si="28"/>
        <v/>
      </c>
      <c r="AD214" s="100">
        <f t="shared" si="29"/>
        <v>0</v>
      </c>
      <c r="AE214" s="101">
        <f t="shared" si="30"/>
        <v>0</v>
      </c>
      <c r="AF214" s="102">
        <f t="shared" si="31"/>
        <v>0</v>
      </c>
      <c r="AG214" s="102">
        <f t="shared" si="32"/>
        <v>0</v>
      </c>
      <c r="AH214" s="102">
        <f t="shared" si="33"/>
        <v>0</v>
      </c>
      <c r="AI214" s="6"/>
    </row>
    <row r="215" spans="8:35" ht="15" customHeight="1">
      <c r="H215" s="95">
        <v>160</v>
      </c>
      <c r="I215" s="95">
        <f t="shared" si="10"/>
        <v>-693755</v>
      </c>
      <c r="J215" s="96">
        <f t="shared" si="11"/>
        <v>694122</v>
      </c>
      <c r="K215" s="97">
        <f t="shared" si="12"/>
        <v>0</v>
      </c>
      <c r="L215" s="97">
        <f t="shared" si="13"/>
        <v>0</v>
      </c>
      <c r="M215" s="97">
        <f t="shared" si="14"/>
        <v>0</v>
      </c>
      <c r="N215" s="98">
        <f t="shared" si="15"/>
        <v>1</v>
      </c>
      <c r="O215" s="97">
        <f t="shared" si="7"/>
        <v>0</v>
      </c>
      <c r="P215" s="97">
        <f t="shared" si="16"/>
        <v>1</v>
      </c>
      <c r="Q215" s="99">
        <f t="shared" si="8"/>
        <v>0</v>
      </c>
      <c r="R215" s="99">
        <f t="shared" si="17"/>
        <v>1</v>
      </c>
      <c r="S215" s="99">
        <f t="shared" si="18"/>
        <v>1</v>
      </c>
      <c r="T215" s="99">
        <f t="shared" si="19"/>
        <v>0</v>
      </c>
      <c r="U215" s="99">
        <f t="shared" si="20"/>
        <v>0</v>
      </c>
      <c r="V215" s="100">
        <f t="shared" si="21"/>
        <v>0</v>
      </c>
      <c r="W215" s="99">
        <f t="shared" si="22"/>
        <v>0</v>
      </c>
      <c r="X215" s="81">
        <f t="shared" si="23"/>
        <v>0</v>
      </c>
      <c r="Y215" s="81">
        <f t="shared" si="24"/>
        <v>0</v>
      </c>
      <c r="Z215" s="81">
        <f t="shared" si="25"/>
        <v>0</v>
      </c>
      <c r="AA215" s="81">
        <f t="shared" si="26"/>
        <v>0</v>
      </c>
      <c r="AB215" s="81">
        <f t="shared" si="27"/>
        <v>0</v>
      </c>
      <c r="AC215" s="81" t="str">
        <f t="shared" si="28"/>
        <v/>
      </c>
      <c r="AD215" s="100">
        <f t="shared" si="29"/>
        <v>0</v>
      </c>
      <c r="AE215" s="101">
        <f t="shared" si="30"/>
        <v>0</v>
      </c>
      <c r="AF215" s="102">
        <f t="shared" si="31"/>
        <v>0</v>
      </c>
      <c r="AG215" s="102">
        <f t="shared" si="32"/>
        <v>0</v>
      </c>
      <c r="AH215" s="102">
        <f t="shared" si="33"/>
        <v>0</v>
      </c>
      <c r="AI215" s="6"/>
    </row>
    <row r="216" spans="8:35" ht="15" customHeight="1">
      <c r="H216" s="95">
        <v>161</v>
      </c>
      <c r="I216" s="95">
        <f t="shared" si="10"/>
        <v>-693756</v>
      </c>
      <c r="J216" s="96">
        <f t="shared" si="11"/>
        <v>694123</v>
      </c>
      <c r="K216" s="97">
        <f t="shared" si="12"/>
        <v>0</v>
      </c>
      <c r="L216" s="97">
        <f t="shared" si="13"/>
        <v>0</v>
      </c>
      <c r="M216" s="97">
        <f t="shared" si="14"/>
        <v>0</v>
      </c>
      <c r="N216" s="98">
        <f t="shared" si="15"/>
        <v>1</v>
      </c>
      <c r="O216" s="97">
        <f t="shared" si="7"/>
        <v>0</v>
      </c>
      <c r="P216" s="97">
        <f t="shared" si="16"/>
        <v>1</v>
      </c>
      <c r="Q216" s="99">
        <f t="shared" si="8"/>
        <v>0</v>
      </c>
      <c r="R216" s="99">
        <f t="shared" si="17"/>
        <v>1</v>
      </c>
      <c r="S216" s="99">
        <f t="shared" si="18"/>
        <v>1</v>
      </c>
      <c r="T216" s="99">
        <f t="shared" si="19"/>
        <v>0</v>
      </c>
      <c r="U216" s="99">
        <f t="shared" si="20"/>
        <v>0</v>
      </c>
      <c r="V216" s="100">
        <f t="shared" si="21"/>
        <v>0</v>
      </c>
      <c r="W216" s="99">
        <f t="shared" si="22"/>
        <v>0</v>
      </c>
      <c r="X216" s="81">
        <f t="shared" si="23"/>
        <v>0</v>
      </c>
      <c r="Y216" s="81">
        <f t="shared" si="24"/>
        <v>0</v>
      </c>
      <c r="Z216" s="81">
        <f t="shared" si="25"/>
        <v>0</v>
      </c>
      <c r="AA216" s="81">
        <f t="shared" si="26"/>
        <v>0</v>
      </c>
      <c r="AB216" s="81">
        <f t="shared" si="27"/>
        <v>0</v>
      </c>
      <c r="AC216" s="81" t="str">
        <f t="shared" si="28"/>
        <v/>
      </c>
      <c r="AD216" s="100">
        <f t="shared" si="29"/>
        <v>0</v>
      </c>
      <c r="AE216" s="101">
        <f t="shared" si="30"/>
        <v>0</v>
      </c>
      <c r="AF216" s="102">
        <f t="shared" si="31"/>
        <v>0</v>
      </c>
      <c r="AG216" s="102">
        <f t="shared" si="32"/>
        <v>0</v>
      </c>
      <c r="AH216" s="102">
        <f t="shared" si="33"/>
        <v>0</v>
      </c>
      <c r="AI216" s="6"/>
    </row>
    <row r="217" spans="8:35" ht="15" customHeight="1">
      <c r="H217" s="95">
        <v>162</v>
      </c>
      <c r="I217" s="95">
        <f t="shared" si="10"/>
        <v>-693757</v>
      </c>
      <c r="J217" s="96">
        <f t="shared" si="11"/>
        <v>694124</v>
      </c>
      <c r="K217" s="97">
        <f t="shared" si="12"/>
        <v>0</v>
      </c>
      <c r="L217" s="97">
        <f t="shared" si="13"/>
        <v>0</v>
      </c>
      <c r="M217" s="97">
        <f t="shared" si="14"/>
        <v>0</v>
      </c>
      <c r="N217" s="98">
        <f t="shared" si="15"/>
        <v>1</v>
      </c>
      <c r="O217" s="97">
        <f t="shared" si="7"/>
        <v>0</v>
      </c>
      <c r="P217" s="97">
        <f t="shared" si="16"/>
        <v>1</v>
      </c>
      <c r="Q217" s="99">
        <f t="shared" si="8"/>
        <v>0</v>
      </c>
      <c r="R217" s="99">
        <f t="shared" si="17"/>
        <v>1</v>
      </c>
      <c r="S217" s="99">
        <f t="shared" si="18"/>
        <v>1</v>
      </c>
      <c r="T217" s="99">
        <f t="shared" si="19"/>
        <v>0</v>
      </c>
      <c r="U217" s="99">
        <f t="shared" si="20"/>
        <v>0</v>
      </c>
      <c r="V217" s="100">
        <f t="shared" si="21"/>
        <v>0</v>
      </c>
      <c r="W217" s="99">
        <f t="shared" si="22"/>
        <v>0</v>
      </c>
      <c r="X217" s="81">
        <f t="shared" si="23"/>
        <v>0</v>
      </c>
      <c r="Y217" s="81">
        <f t="shared" si="24"/>
        <v>0</v>
      </c>
      <c r="Z217" s="81">
        <f t="shared" si="25"/>
        <v>0</v>
      </c>
      <c r="AA217" s="81">
        <f t="shared" si="26"/>
        <v>0</v>
      </c>
      <c r="AB217" s="81">
        <f t="shared" si="27"/>
        <v>0</v>
      </c>
      <c r="AC217" s="81" t="str">
        <f t="shared" si="28"/>
        <v/>
      </c>
      <c r="AD217" s="100">
        <f t="shared" si="29"/>
        <v>0</v>
      </c>
      <c r="AE217" s="101">
        <f t="shared" si="30"/>
        <v>0</v>
      </c>
      <c r="AF217" s="102">
        <f t="shared" si="31"/>
        <v>0</v>
      </c>
      <c r="AG217" s="102">
        <f t="shared" si="32"/>
        <v>0</v>
      </c>
      <c r="AH217" s="102">
        <f t="shared" si="33"/>
        <v>0</v>
      </c>
      <c r="AI217" s="6"/>
    </row>
    <row r="218" spans="8:35" ht="15" customHeight="1">
      <c r="H218" s="95">
        <v>163</v>
      </c>
      <c r="I218" s="95">
        <f t="shared" si="10"/>
        <v>-693758</v>
      </c>
      <c r="J218" s="96">
        <f t="shared" si="11"/>
        <v>694125</v>
      </c>
      <c r="K218" s="97">
        <f t="shared" si="12"/>
        <v>0</v>
      </c>
      <c r="L218" s="97">
        <f t="shared" si="13"/>
        <v>0</v>
      </c>
      <c r="M218" s="97">
        <f t="shared" si="14"/>
        <v>0</v>
      </c>
      <c r="N218" s="98">
        <f t="shared" si="15"/>
        <v>1</v>
      </c>
      <c r="O218" s="97">
        <f t="shared" si="7"/>
        <v>0</v>
      </c>
      <c r="P218" s="97">
        <f t="shared" si="16"/>
        <v>1</v>
      </c>
      <c r="Q218" s="99">
        <f t="shared" si="8"/>
        <v>0</v>
      </c>
      <c r="R218" s="99">
        <f t="shared" si="17"/>
        <v>1</v>
      </c>
      <c r="S218" s="99">
        <f t="shared" si="18"/>
        <v>1</v>
      </c>
      <c r="T218" s="99">
        <f t="shared" si="19"/>
        <v>0</v>
      </c>
      <c r="U218" s="99">
        <f t="shared" si="20"/>
        <v>0</v>
      </c>
      <c r="V218" s="100">
        <f t="shared" si="21"/>
        <v>0</v>
      </c>
      <c r="W218" s="99">
        <f t="shared" si="22"/>
        <v>0</v>
      </c>
      <c r="X218" s="81">
        <f t="shared" si="23"/>
        <v>0</v>
      </c>
      <c r="Y218" s="81">
        <f t="shared" si="24"/>
        <v>0</v>
      </c>
      <c r="Z218" s="81">
        <f t="shared" si="25"/>
        <v>0</v>
      </c>
      <c r="AA218" s="81">
        <f t="shared" si="26"/>
        <v>0</v>
      </c>
      <c r="AB218" s="81">
        <f t="shared" si="27"/>
        <v>0</v>
      </c>
      <c r="AC218" s="81" t="str">
        <f t="shared" si="28"/>
        <v/>
      </c>
      <c r="AD218" s="100">
        <f t="shared" si="29"/>
        <v>0</v>
      </c>
      <c r="AE218" s="101">
        <f t="shared" si="30"/>
        <v>0</v>
      </c>
      <c r="AF218" s="102">
        <f t="shared" si="31"/>
        <v>0</v>
      </c>
      <c r="AG218" s="102">
        <f t="shared" si="32"/>
        <v>0</v>
      </c>
      <c r="AH218" s="102">
        <f t="shared" si="33"/>
        <v>0</v>
      </c>
      <c r="AI218" s="6"/>
    </row>
    <row r="219" spans="8:35" ht="15" customHeight="1">
      <c r="H219" s="95">
        <v>164</v>
      </c>
      <c r="I219" s="95">
        <f t="shared" si="10"/>
        <v>-693759</v>
      </c>
      <c r="J219" s="96">
        <f t="shared" si="11"/>
        <v>694126</v>
      </c>
      <c r="K219" s="97">
        <f t="shared" si="12"/>
        <v>0</v>
      </c>
      <c r="L219" s="97">
        <f t="shared" si="13"/>
        <v>0</v>
      </c>
      <c r="M219" s="97">
        <f t="shared" si="14"/>
        <v>0</v>
      </c>
      <c r="N219" s="98">
        <f t="shared" si="15"/>
        <v>1</v>
      </c>
      <c r="O219" s="97">
        <f t="shared" si="7"/>
        <v>0</v>
      </c>
      <c r="P219" s="97">
        <f t="shared" si="16"/>
        <v>1</v>
      </c>
      <c r="Q219" s="99">
        <f t="shared" si="8"/>
        <v>0</v>
      </c>
      <c r="R219" s="99">
        <f t="shared" si="17"/>
        <v>1</v>
      </c>
      <c r="S219" s="99">
        <f t="shared" si="18"/>
        <v>1</v>
      </c>
      <c r="T219" s="99">
        <f t="shared" si="19"/>
        <v>0</v>
      </c>
      <c r="U219" s="99">
        <f t="shared" si="20"/>
        <v>0</v>
      </c>
      <c r="V219" s="100">
        <f t="shared" si="21"/>
        <v>0</v>
      </c>
      <c r="W219" s="99">
        <f t="shared" si="22"/>
        <v>0</v>
      </c>
      <c r="X219" s="81">
        <f t="shared" si="23"/>
        <v>0</v>
      </c>
      <c r="Y219" s="81">
        <f t="shared" si="24"/>
        <v>0</v>
      </c>
      <c r="Z219" s="81">
        <f t="shared" si="25"/>
        <v>0</v>
      </c>
      <c r="AA219" s="81">
        <f t="shared" si="26"/>
        <v>0</v>
      </c>
      <c r="AB219" s="81">
        <f t="shared" si="27"/>
        <v>0</v>
      </c>
      <c r="AC219" s="81" t="str">
        <f t="shared" si="28"/>
        <v/>
      </c>
      <c r="AD219" s="100">
        <f t="shared" si="29"/>
        <v>0</v>
      </c>
      <c r="AE219" s="101">
        <f t="shared" si="30"/>
        <v>0</v>
      </c>
      <c r="AF219" s="102">
        <f t="shared" si="31"/>
        <v>0</v>
      </c>
      <c r="AG219" s="102">
        <f t="shared" si="32"/>
        <v>0</v>
      </c>
      <c r="AH219" s="102">
        <f t="shared" si="33"/>
        <v>0</v>
      </c>
      <c r="AI219" s="6"/>
    </row>
    <row r="220" spans="8:35" ht="15" customHeight="1">
      <c r="H220" s="95">
        <v>165</v>
      </c>
      <c r="I220" s="95">
        <f t="shared" si="10"/>
        <v>-693760</v>
      </c>
      <c r="J220" s="96">
        <f t="shared" si="11"/>
        <v>694127</v>
      </c>
      <c r="K220" s="97">
        <f t="shared" si="12"/>
        <v>0</v>
      </c>
      <c r="L220" s="97">
        <f t="shared" si="13"/>
        <v>0</v>
      </c>
      <c r="M220" s="97">
        <f t="shared" si="14"/>
        <v>0</v>
      </c>
      <c r="N220" s="98">
        <f t="shared" si="15"/>
        <v>1</v>
      </c>
      <c r="O220" s="97">
        <f t="shared" si="7"/>
        <v>0</v>
      </c>
      <c r="P220" s="97">
        <f t="shared" si="16"/>
        <v>1</v>
      </c>
      <c r="Q220" s="99">
        <f t="shared" si="8"/>
        <v>0</v>
      </c>
      <c r="R220" s="99">
        <f t="shared" si="17"/>
        <v>1</v>
      </c>
      <c r="S220" s="99">
        <f t="shared" si="18"/>
        <v>1</v>
      </c>
      <c r="T220" s="99">
        <f t="shared" si="19"/>
        <v>0</v>
      </c>
      <c r="U220" s="99">
        <f t="shared" si="20"/>
        <v>0</v>
      </c>
      <c r="V220" s="100">
        <f t="shared" si="21"/>
        <v>0</v>
      </c>
      <c r="W220" s="99">
        <f t="shared" si="22"/>
        <v>0</v>
      </c>
      <c r="X220" s="81">
        <f t="shared" si="23"/>
        <v>0</v>
      </c>
      <c r="Y220" s="81">
        <f t="shared" si="24"/>
        <v>0</v>
      </c>
      <c r="Z220" s="81">
        <f t="shared" si="25"/>
        <v>0</v>
      </c>
      <c r="AA220" s="81">
        <f t="shared" si="26"/>
        <v>0</v>
      </c>
      <c r="AB220" s="81">
        <f t="shared" si="27"/>
        <v>0</v>
      </c>
      <c r="AC220" s="81" t="str">
        <f t="shared" si="28"/>
        <v/>
      </c>
      <c r="AD220" s="100">
        <f t="shared" si="29"/>
        <v>0</v>
      </c>
      <c r="AE220" s="101">
        <f t="shared" si="30"/>
        <v>0</v>
      </c>
      <c r="AF220" s="102">
        <f t="shared" si="31"/>
        <v>0</v>
      </c>
      <c r="AG220" s="102">
        <f t="shared" si="32"/>
        <v>0</v>
      </c>
      <c r="AH220" s="102">
        <f t="shared" si="33"/>
        <v>0</v>
      </c>
      <c r="AI220" s="6"/>
    </row>
    <row r="221" spans="8:35" ht="15" customHeight="1">
      <c r="H221" s="95">
        <v>166</v>
      </c>
      <c r="I221" s="95">
        <f t="shared" si="10"/>
        <v>-693761</v>
      </c>
      <c r="J221" s="96">
        <f t="shared" si="11"/>
        <v>694128</v>
      </c>
      <c r="K221" s="97">
        <f t="shared" si="12"/>
        <v>0</v>
      </c>
      <c r="L221" s="97">
        <f t="shared" si="13"/>
        <v>0</v>
      </c>
      <c r="M221" s="97">
        <f t="shared" si="14"/>
        <v>0</v>
      </c>
      <c r="N221" s="98">
        <f t="shared" si="15"/>
        <v>1</v>
      </c>
      <c r="O221" s="97">
        <f t="shared" si="7"/>
        <v>0</v>
      </c>
      <c r="P221" s="97">
        <f t="shared" si="16"/>
        <v>1</v>
      </c>
      <c r="Q221" s="99">
        <f t="shared" si="8"/>
        <v>0</v>
      </c>
      <c r="R221" s="99">
        <f t="shared" si="17"/>
        <v>1</v>
      </c>
      <c r="S221" s="99">
        <f t="shared" si="18"/>
        <v>1</v>
      </c>
      <c r="T221" s="99">
        <f t="shared" si="19"/>
        <v>0</v>
      </c>
      <c r="U221" s="99">
        <f t="shared" si="20"/>
        <v>0</v>
      </c>
      <c r="V221" s="100">
        <f t="shared" si="21"/>
        <v>0</v>
      </c>
      <c r="W221" s="99">
        <f t="shared" si="22"/>
        <v>0</v>
      </c>
      <c r="X221" s="81">
        <f t="shared" si="23"/>
        <v>0</v>
      </c>
      <c r="Y221" s="81">
        <f t="shared" si="24"/>
        <v>0</v>
      </c>
      <c r="Z221" s="81">
        <f t="shared" si="25"/>
        <v>0</v>
      </c>
      <c r="AA221" s="81">
        <f t="shared" si="26"/>
        <v>0</v>
      </c>
      <c r="AB221" s="81">
        <f t="shared" si="27"/>
        <v>0</v>
      </c>
      <c r="AC221" s="81" t="str">
        <f t="shared" si="28"/>
        <v/>
      </c>
      <c r="AD221" s="100">
        <f t="shared" si="29"/>
        <v>0</v>
      </c>
      <c r="AE221" s="101">
        <f t="shared" si="30"/>
        <v>0</v>
      </c>
      <c r="AF221" s="102">
        <f t="shared" si="31"/>
        <v>0</v>
      </c>
      <c r="AG221" s="102">
        <f t="shared" si="32"/>
        <v>0</v>
      </c>
      <c r="AH221" s="102">
        <f t="shared" si="33"/>
        <v>0</v>
      </c>
      <c r="AI221" s="6"/>
    </row>
    <row r="222" spans="8:35" ht="15" customHeight="1">
      <c r="H222" s="95">
        <v>167</v>
      </c>
      <c r="I222" s="95">
        <f t="shared" si="10"/>
        <v>-693762</v>
      </c>
      <c r="J222" s="96">
        <f t="shared" si="11"/>
        <v>694129</v>
      </c>
      <c r="K222" s="97">
        <f t="shared" si="12"/>
        <v>0</v>
      </c>
      <c r="L222" s="97">
        <f t="shared" si="13"/>
        <v>0</v>
      </c>
      <c r="M222" s="97">
        <f t="shared" si="14"/>
        <v>0</v>
      </c>
      <c r="N222" s="98">
        <f t="shared" si="15"/>
        <v>1</v>
      </c>
      <c r="O222" s="97">
        <f t="shared" si="7"/>
        <v>0</v>
      </c>
      <c r="P222" s="97">
        <f t="shared" si="16"/>
        <v>1</v>
      </c>
      <c r="Q222" s="99">
        <f t="shared" si="8"/>
        <v>0</v>
      </c>
      <c r="R222" s="99">
        <f t="shared" si="17"/>
        <v>1</v>
      </c>
      <c r="S222" s="99">
        <f t="shared" si="18"/>
        <v>1</v>
      </c>
      <c r="T222" s="99">
        <f t="shared" si="19"/>
        <v>0</v>
      </c>
      <c r="U222" s="99">
        <f t="shared" si="20"/>
        <v>0</v>
      </c>
      <c r="V222" s="100">
        <f t="shared" si="21"/>
        <v>0</v>
      </c>
      <c r="W222" s="99">
        <f t="shared" si="22"/>
        <v>0</v>
      </c>
      <c r="X222" s="81">
        <f t="shared" si="23"/>
        <v>0</v>
      </c>
      <c r="Y222" s="81">
        <f t="shared" si="24"/>
        <v>0</v>
      </c>
      <c r="Z222" s="81">
        <f t="shared" si="25"/>
        <v>0</v>
      </c>
      <c r="AA222" s="81">
        <f t="shared" si="26"/>
        <v>0</v>
      </c>
      <c r="AB222" s="81">
        <f t="shared" si="27"/>
        <v>0</v>
      </c>
      <c r="AC222" s="81" t="str">
        <f t="shared" si="28"/>
        <v/>
      </c>
      <c r="AD222" s="100">
        <f t="shared" si="29"/>
        <v>0</v>
      </c>
      <c r="AE222" s="101">
        <f t="shared" si="30"/>
        <v>0</v>
      </c>
      <c r="AF222" s="102">
        <f t="shared" si="31"/>
        <v>0</v>
      </c>
      <c r="AG222" s="102">
        <f t="shared" si="32"/>
        <v>0</v>
      </c>
      <c r="AH222" s="102">
        <f t="shared" si="33"/>
        <v>0</v>
      </c>
      <c r="AI222" s="6"/>
    </row>
    <row r="223" spans="8:35" ht="15" customHeight="1">
      <c r="H223" s="95">
        <v>168</v>
      </c>
      <c r="I223" s="95">
        <f t="shared" si="10"/>
        <v>-693763</v>
      </c>
      <c r="J223" s="96">
        <f t="shared" si="11"/>
        <v>694130</v>
      </c>
      <c r="K223" s="97">
        <f t="shared" si="12"/>
        <v>0</v>
      </c>
      <c r="L223" s="97">
        <f t="shared" si="13"/>
        <v>0</v>
      </c>
      <c r="M223" s="97">
        <f t="shared" si="14"/>
        <v>0</v>
      </c>
      <c r="N223" s="98">
        <f t="shared" si="15"/>
        <v>1</v>
      </c>
      <c r="O223" s="97">
        <f t="shared" si="7"/>
        <v>0</v>
      </c>
      <c r="P223" s="97">
        <f t="shared" si="16"/>
        <v>1</v>
      </c>
      <c r="Q223" s="99">
        <f t="shared" si="8"/>
        <v>0</v>
      </c>
      <c r="R223" s="99">
        <f t="shared" si="17"/>
        <v>1</v>
      </c>
      <c r="S223" s="99">
        <f t="shared" si="18"/>
        <v>1</v>
      </c>
      <c r="T223" s="99">
        <f t="shared" si="19"/>
        <v>0</v>
      </c>
      <c r="U223" s="99">
        <f t="shared" si="20"/>
        <v>0</v>
      </c>
      <c r="V223" s="100">
        <f t="shared" si="21"/>
        <v>0</v>
      </c>
      <c r="W223" s="99">
        <f t="shared" si="22"/>
        <v>0</v>
      </c>
      <c r="X223" s="81">
        <f t="shared" si="23"/>
        <v>0</v>
      </c>
      <c r="Y223" s="81">
        <f t="shared" si="24"/>
        <v>0</v>
      </c>
      <c r="Z223" s="81">
        <f t="shared" si="25"/>
        <v>0</v>
      </c>
      <c r="AA223" s="81">
        <f t="shared" si="26"/>
        <v>0</v>
      </c>
      <c r="AB223" s="81">
        <f t="shared" si="27"/>
        <v>0</v>
      </c>
      <c r="AC223" s="81" t="str">
        <f t="shared" si="28"/>
        <v/>
      </c>
      <c r="AD223" s="100">
        <f t="shared" si="29"/>
        <v>0</v>
      </c>
      <c r="AE223" s="101">
        <f t="shared" si="30"/>
        <v>0</v>
      </c>
      <c r="AF223" s="102">
        <f t="shared" si="31"/>
        <v>0</v>
      </c>
      <c r="AG223" s="102">
        <f t="shared" si="32"/>
        <v>0</v>
      </c>
      <c r="AH223" s="102">
        <f t="shared" si="33"/>
        <v>0</v>
      </c>
      <c r="AI223" s="6"/>
    </row>
    <row r="224" spans="8:35" ht="15" customHeight="1">
      <c r="H224" s="95">
        <v>169</v>
      </c>
      <c r="I224" s="95">
        <f t="shared" si="10"/>
        <v>-693764</v>
      </c>
      <c r="J224" s="96">
        <f t="shared" si="11"/>
        <v>694131</v>
      </c>
      <c r="K224" s="97">
        <f t="shared" si="12"/>
        <v>0</v>
      </c>
      <c r="L224" s="97">
        <f t="shared" si="13"/>
        <v>0</v>
      </c>
      <c r="M224" s="97">
        <f t="shared" si="14"/>
        <v>0</v>
      </c>
      <c r="N224" s="98">
        <f t="shared" si="15"/>
        <v>1</v>
      </c>
      <c r="O224" s="97">
        <f t="shared" si="7"/>
        <v>0</v>
      </c>
      <c r="P224" s="97">
        <f t="shared" si="16"/>
        <v>1</v>
      </c>
      <c r="Q224" s="99">
        <f t="shared" si="8"/>
        <v>0</v>
      </c>
      <c r="R224" s="99">
        <f t="shared" si="17"/>
        <v>1</v>
      </c>
      <c r="S224" s="99">
        <f t="shared" si="18"/>
        <v>1</v>
      </c>
      <c r="T224" s="99">
        <f t="shared" si="19"/>
        <v>0</v>
      </c>
      <c r="U224" s="99">
        <f t="shared" si="20"/>
        <v>0</v>
      </c>
      <c r="V224" s="100">
        <f t="shared" si="21"/>
        <v>0</v>
      </c>
      <c r="W224" s="99">
        <f t="shared" si="22"/>
        <v>0</v>
      </c>
      <c r="X224" s="81">
        <f t="shared" si="23"/>
        <v>0</v>
      </c>
      <c r="Y224" s="81">
        <f t="shared" si="24"/>
        <v>0</v>
      </c>
      <c r="Z224" s="81">
        <f t="shared" si="25"/>
        <v>0</v>
      </c>
      <c r="AA224" s="81">
        <f t="shared" si="26"/>
        <v>0</v>
      </c>
      <c r="AB224" s="81">
        <f t="shared" si="27"/>
        <v>0</v>
      </c>
      <c r="AC224" s="81" t="str">
        <f t="shared" si="28"/>
        <v/>
      </c>
      <c r="AD224" s="100">
        <f t="shared" si="29"/>
        <v>0</v>
      </c>
      <c r="AE224" s="101">
        <f t="shared" si="30"/>
        <v>0</v>
      </c>
      <c r="AF224" s="102">
        <f t="shared" si="31"/>
        <v>0</v>
      </c>
      <c r="AG224" s="102">
        <f t="shared" si="32"/>
        <v>0</v>
      </c>
      <c r="AH224" s="102">
        <f t="shared" si="33"/>
        <v>0</v>
      </c>
      <c r="AI224" s="6"/>
    </row>
    <row r="225" spans="8:35" ht="15" customHeight="1">
      <c r="H225" s="95">
        <v>170</v>
      </c>
      <c r="I225" s="95">
        <f t="shared" si="10"/>
        <v>-693765</v>
      </c>
      <c r="J225" s="96">
        <f t="shared" si="11"/>
        <v>694132</v>
      </c>
      <c r="K225" s="97">
        <f t="shared" si="12"/>
        <v>0</v>
      </c>
      <c r="L225" s="97">
        <f t="shared" si="13"/>
        <v>0</v>
      </c>
      <c r="M225" s="97">
        <f t="shared" si="14"/>
        <v>0</v>
      </c>
      <c r="N225" s="98">
        <f t="shared" si="15"/>
        <v>1</v>
      </c>
      <c r="O225" s="97">
        <f t="shared" si="7"/>
        <v>0</v>
      </c>
      <c r="P225" s="97">
        <f t="shared" si="16"/>
        <v>1</v>
      </c>
      <c r="Q225" s="99">
        <f t="shared" si="8"/>
        <v>0</v>
      </c>
      <c r="R225" s="99">
        <f t="shared" si="17"/>
        <v>1</v>
      </c>
      <c r="S225" s="99">
        <f t="shared" si="18"/>
        <v>1</v>
      </c>
      <c r="T225" s="99">
        <f t="shared" si="19"/>
        <v>0</v>
      </c>
      <c r="U225" s="99">
        <f t="shared" si="20"/>
        <v>0</v>
      </c>
      <c r="V225" s="100">
        <f t="shared" si="21"/>
        <v>0</v>
      </c>
      <c r="W225" s="99">
        <f t="shared" si="22"/>
        <v>0</v>
      </c>
      <c r="X225" s="81">
        <f t="shared" si="23"/>
        <v>0</v>
      </c>
      <c r="Y225" s="81">
        <f t="shared" si="24"/>
        <v>0</v>
      </c>
      <c r="Z225" s="81">
        <f t="shared" si="25"/>
        <v>0</v>
      </c>
      <c r="AA225" s="81">
        <f t="shared" si="26"/>
        <v>0</v>
      </c>
      <c r="AB225" s="81">
        <f t="shared" si="27"/>
        <v>0</v>
      </c>
      <c r="AC225" s="81" t="str">
        <f t="shared" si="28"/>
        <v/>
      </c>
      <c r="AD225" s="100">
        <f t="shared" si="29"/>
        <v>0</v>
      </c>
      <c r="AE225" s="101">
        <f t="shared" si="30"/>
        <v>0</v>
      </c>
      <c r="AF225" s="102">
        <f t="shared" si="31"/>
        <v>0</v>
      </c>
      <c r="AG225" s="102">
        <f t="shared" si="32"/>
        <v>0</v>
      </c>
      <c r="AH225" s="102">
        <f t="shared" si="33"/>
        <v>0</v>
      </c>
      <c r="AI225" s="6"/>
    </row>
    <row r="226" spans="8:35" ht="15" customHeight="1">
      <c r="H226" s="95">
        <v>171</v>
      </c>
      <c r="I226" s="95">
        <f t="shared" si="10"/>
        <v>-693766</v>
      </c>
      <c r="J226" s="96">
        <f t="shared" si="11"/>
        <v>694133</v>
      </c>
      <c r="K226" s="97">
        <f t="shared" si="12"/>
        <v>0</v>
      </c>
      <c r="L226" s="97">
        <f t="shared" si="13"/>
        <v>0</v>
      </c>
      <c r="M226" s="97">
        <f t="shared" si="14"/>
        <v>0</v>
      </c>
      <c r="N226" s="98">
        <f t="shared" si="15"/>
        <v>1</v>
      </c>
      <c r="O226" s="97">
        <f t="shared" si="7"/>
        <v>0</v>
      </c>
      <c r="P226" s="97">
        <f t="shared" si="16"/>
        <v>1</v>
      </c>
      <c r="Q226" s="99">
        <f t="shared" si="8"/>
        <v>0</v>
      </c>
      <c r="R226" s="99">
        <f t="shared" si="17"/>
        <v>1</v>
      </c>
      <c r="S226" s="99">
        <f t="shared" si="18"/>
        <v>1</v>
      </c>
      <c r="T226" s="99">
        <f t="shared" si="19"/>
        <v>0</v>
      </c>
      <c r="U226" s="99">
        <f t="shared" si="20"/>
        <v>0</v>
      </c>
      <c r="V226" s="100">
        <f t="shared" si="21"/>
        <v>0</v>
      </c>
      <c r="W226" s="99">
        <f t="shared" si="22"/>
        <v>0</v>
      </c>
      <c r="X226" s="81">
        <f t="shared" si="23"/>
        <v>0</v>
      </c>
      <c r="Y226" s="81">
        <f t="shared" si="24"/>
        <v>0</v>
      </c>
      <c r="Z226" s="81">
        <f t="shared" si="25"/>
        <v>0</v>
      </c>
      <c r="AA226" s="81">
        <f t="shared" si="26"/>
        <v>0</v>
      </c>
      <c r="AB226" s="81">
        <f t="shared" si="27"/>
        <v>0</v>
      </c>
      <c r="AC226" s="81" t="str">
        <f t="shared" si="28"/>
        <v/>
      </c>
      <c r="AD226" s="100">
        <f t="shared" si="29"/>
        <v>0</v>
      </c>
      <c r="AE226" s="101">
        <f t="shared" si="30"/>
        <v>0</v>
      </c>
      <c r="AF226" s="102">
        <f t="shared" si="31"/>
        <v>0</v>
      </c>
      <c r="AG226" s="102">
        <f t="shared" si="32"/>
        <v>0</v>
      </c>
      <c r="AH226" s="102">
        <f t="shared" si="33"/>
        <v>0</v>
      </c>
      <c r="AI226" s="6"/>
    </row>
    <row r="227" spans="8:35" ht="15" customHeight="1">
      <c r="H227" s="95">
        <v>172</v>
      </c>
      <c r="I227" s="95">
        <f t="shared" si="10"/>
        <v>-693767</v>
      </c>
      <c r="J227" s="96">
        <f t="shared" si="11"/>
        <v>694134</v>
      </c>
      <c r="K227" s="97">
        <f t="shared" si="12"/>
        <v>0</v>
      </c>
      <c r="L227" s="97">
        <f t="shared" si="13"/>
        <v>0</v>
      </c>
      <c r="M227" s="97">
        <f t="shared" si="14"/>
        <v>0</v>
      </c>
      <c r="N227" s="98">
        <f t="shared" si="15"/>
        <v>1</v>
      </c>
      <c r="O227" s="97">
        <f t="shared" si="7"/>
        <v>0</v>
      </c>
      <c r="P227" s="97">
        <f t="shared" si="16"/>
        <v>1</v>
      </c>
      <c r="Q227" s="99">
        <f t="shared" si="8"/>
        <v>0</v>
      </c>
      <c r="R227" s="99">
        <f t="shared" si="17"/>
        <v>1</v>
      </c>
      <c r="S227" s="99">
        <f t="shared" si="18"/>
        <v>1</v>
      </c>
      <c r="T227" s="99">
        <f t="shared" si="19"/>
        <v>0</v>
      </c>
      <c r="U227" s="99">
        <f t="shared" si="20"/>
        <v>0</v>
      </c>
      <c r="V227" s="100">
        <f t="shared" si="21"/>
        <v>0</v>
      </c>
      <c r="W227" s="99">
        <f t="shared" si="22"/>
        <v>0</v>
      </c>
      <c r="X227" s="81">
        <f t="shared" si="23"/>
        <v>0</v>
      </c>
      <c r="Y227" s="81">
        <f t="shared" si="24"/>
        <v>0</v>
      </c>
      <c r="Z227" s="81">
        <f t="shared" si="25"/>
        <v>0</v>
      </c>
      <c r="AA227" s="81">
        <f t="shared" si="26"/>
        <v>0</v>
      </c>
      <c r="AB227" s="81">
        <f t="shared" si="27"/>
        <v>0</v>
      </c>
      <c r="AC227" s="81" t="str">
        <f t="shared" si="28"/>
        <v/>
      </c>
      <c r="AD227" s="100">
        <f t="shared" si="29"/>
        <v>0</v>
      </c>
      <c r="AE227" s="101">
        <f t="shared" si="30"/>
        <v>0</v>
      </c>
      <c r="AF227" s="102">
        <f t="shared" si="31"/>
        <v>0</v>
      </c>
      <c r="AG227" s="102">
        <f t="shared" si="32"/>
        <v>0</v>
      </c>
      <c r="AH227" s="102">
        <f t="shared" si="33"/>
        <v>0</v>
      </c>
      <c r="AI227" s="6"/>
    </row>
    <row r="228" spans="8:35" ht="15" customHeight="1">
      <c r="H228" s="95">
        <v>173</v>
      </c>
      <c r="I228" s="95">
        <f t="shared" si="10"/>
        <v>-693768</v>
      </c>
      <c r="J228" s="96">
        <f t="shared" si="11"/>
        <v>694135</v>
      </c>
      <c r="K228" s="97">
        <f t="shared" si="12"/>
        <v>0</v>
      </c>
      <c r="L228" s="97">
        <f t="shared" si="13"/>
        <v>0</v>
      </c>
      <c r="M228" s="97">
        <f t="shared" si="14"/>
        <v>0</v>
      </c>
      <c r="N228" s="98">
        <f t="shared" si="15"/>
        <v>1</v>
      </c>
      <c r="O228" s="97">
        <f t="shared" si="7"/>
        <v>0</v>
      </c>
      <c r="P228" s="97">
        <f t="shared" si="16"/>
        <v>1</v>
      </c>
      <c r="Q228" s="99">
        <f t="shared" si="8"/>
        <v>0</v>
      </c>
      <c r="R228" s="99">
        <f t="shared" si="17"/>
        <v>1</v>
      </c>
      <c r="S228" s="99">
        <f t="shared" si="18"/>
        <v>1</v>
      </c>
      <c r="T228" s="99">
        <f t="shared" si="19"/>
        <v>0</v>
      </c>
      <c r="U228" s="99">
        <f t="shared" si="20"/>
        <v>0</v>
      </c>
      <c r="V228" s="100">
        <f t="shared" si="21"/>
        <v>0</v>
      </c>
      <c r="W228" s="99">
        <f t="shared" si="22"/>
        <v>0</v>
      </c>
      <c r="X228" s="81">
        <f t="shared" si="23"/>
        <v>0</v>
      </c>
      <c r="Y228" s="81">
        <f t="shared" si="24"/>
        <v>0</v>
      </c>
      <c r="Z228" s="81">
        <f t="shared" si="25"/>
        <v>0</v>
      </c>
      <c r="AA228" s="81">
        <f t="shared" si="26"/>
        <v>0</v>
      </c>
      <c r="AB228" s="81">
        <f t="shared" si="27"/>
        <v>0</v>
      </c>
      <c r="AC228" s="81" t="str">
        <f t="shared" si="28"/>
        <v/>
      </c>
      <c r="AD228" s="100">
        <f t="shared" si="29"/>
        <v>0</v>
      </c>
      <c r="AE228" s="101">
        <f t="shared" si="30"/>
        <v>0</v>
      </c>
      <c r="AF228" s="102">
        <f t="shared" si="31"/>
        <v>0</v>
      </c>
      <c r="AG228" s="102">
        <f t="shared" si="32"/>
        <v>0</v>
      </c>
      <c r="AH228" s="102">
        <f t="shared" si="33"/>
        <v>0</v>
      </c>
      <c r="AI228" s="6"/>
    </row>
    <row r="229" spans="8:35" ht="15" customHeight="1">
      <c r="H229" s="95">
        <v>174</v>
      </c>
      <c r="I229" s="95">
        <f t="shared" si="10"/>
        <v>-693769</v>
      </c>
      <c r="J229" s="96">
        <f t="shared" si="11"/>
        <v>694136</v>
      </c>
      <c r="K229" s="97">
        <f t="shared" si="12"/>
        <v>0</v>
      </c>
      <c r="L229" s="97">
        <f t="shared" si="13"/>
        <v>0</v>
      </c>
      <c r="M229" s="97">
        <f t="shared" si="14"/>
        <v>0</v>
      </c>
      <c r="N229" s="98">
        <f t="shared" si="15"/>
        <v>1</v>
      </c>
      <c r="O229" s="97">
        <f t="shared" si="7"/>
        <v>0</v>
      </c>
      <c r="P229" s="97">
        <f t="shared" si="16"/>
        <v>1</v>
      </c>
      <c r="Q229" s="99">
        <f t="shared" si="8"/>
        <v>0</v>
      </c>
      <c r="R229" s="99">
        <f t="shared" si="17"/>
        <v>1</v>
      </c>
      <c r="S229" s="99">
        <f t="shared" si="18"/>
        <v>1</v>
      </c>
      <c r="T229" s="99">
        <f t="shared" si="19"/>
        <v>0</v>
      </c>
      <c r="U229" s="99">
        <f t="shared" si="20"/>
        <v>0</v>
      </c>
      <c r="V229" s="100">
        <f t="shared" si="21"/>
        <v>0</v>
      </c>
      <c r="W229" s="99">
        <f t="shared" si="22"/>
        <v>0</v>
      </c>
      <c r="X229" s="81">
        <f t="shared" si="23"/>
        <v>0</v>
      </c>
      <c r="Y229" s="81">
        <f t="shared" si="24"/>
        <v>0</v>
      </c>
      <c r="Z229" s="81">
        <f t="shared" si="25"/>
        <v>0</v>
      </c>
      <c r="AA229" s="81">
        <f t="shared" si="26"/>
        <v>0</v>
      </c>
      <c r="AB229" s="81">
        <f t="shared" si="27"/>
        <v>0</v>
      </c>
      <c r="AC229" s="81" t="str">
        <f t="shared" si="28"/>
        <v/>
      </c>
      <c r="AD229" s="100">
        <f t="shared" si="29"/>
        <v>0</v>
      </c>
      <c r="AE229" s="101">
        <f t="shared" si="30"/>
        <v>0</v>
      </c>
      <c r="AF229" s="102">
        <f t="shared" si="31"/>
        <v>0</v>
      </c>
      <c r="AG229" s="102">
        <f t="shared" si="32"/>
        <v>0</v>
      </c>
      <c r="AH229" s="102">
        <f t="shared" si="33"/>
        <v>0</v>
      </c>
      <c r="AI229" s="6"/>
    </row>
    <row r="230" spans="8:35" ht="15" customHeight="1">
      <c r="H230" s="95">
        <v>175</v>
      </c>
      <c r="I230" s="95">
        <f t="shared" si="10"/>
        <v>-693770</v>
      </c>
      <c r="J230" s="96">
        <f t="shared" si="11"/>
        <v>694137</v>
      </c>
      <c r="K230" s="97">
        <f t="shared" si="12"/>
        <v>0</v>
      </c>
      <c r="L230" s="97">
        <f t="shared" si="13"/>
        <v>0</v>
      </c>
      <c r="M230" s="97">
        <f t="shared" si="14"/>
        <v>0</v>
      </c>
      <c r="N230" s="98">
        <f t="shared" si="15"/>
        <v>1</v>
      </c>
      <c r="O230" s="97">
        <f t="shared" si="7"/>
        <v>0</v>
      </c>
      <c r="P230" s="97">
        <f t="shared" si="16"/>
        <v>1</v>
      </c>
      <c r="Q230" s="99">
        <f t="shared" si="8"/>
        <v>0</v>
      </c>
      <c r="R230" s="99">
        <f t="shared" si="17"/>
        <v>1</v>
      </c>
      <c r="S230" s="99">
        <f t="shared" si="18"/>
        <v>1</v>
      </c>
      <c r="T230" s="99">
        <f t="shared" si="19"/>
        <v>0</v>
      </c>
      <c r="U230" s="99">
        <f t="shared" si="20"/>
        <v>0</v>
      </c>
      <c r="V230" s="100">
        <f t="shared" si="21"/>
        <v>0</v>
      </c>
      <c r="W230" s="99">
        <f t="shared" si="22"/>
        <v>0</v>
      </c>
      <c r="X230" s="81">
        <f t="shared" si="23"/>
        <v>0</v>
      </c>
      <c r="Y230" s="81">
        <f t="shared" si="24"/>
        <v>0</v>
      </c>
      <c r="Z230" s="81">
        <f t="shared" si="25"/>
        <v>0</v>
      </c>
      <c r="AA230" s="81">
        <f t="shared" si="26"/>
        <v>0</v>
      </c>
      <c r="AB230" s="81">
        <f t="shared" si="27"/>
        <v>0</v>
      </c>
      <c r="AC230" s="81" t="str">
        <f t="shared" si="28"/>
        <v/>
      </c>
      <c r="AD230" s="100">
        <f t="shared" si="29"/>
        <v>0</v>
      </c>
      <c r="AE230" s="101">
        <f t="shared" si="30"/>
        <v>0</v>
      </c>
      <c r="AF230" s="102">
        <f t="shared" si="31"/>
        <v>0</v>
      </c>
      <c r="AG230" s="102">
        <f t="shared" si="32"/>
        <v>0</v>
      </c>
      <c r="AH230" s="102">
        <f t="shared" si="33"/>
        <v>0</v>
      </c>
      <c r="AI230" s="6"/>
    </row>
    <row r="231" spans="8:35" ht="15" customHeight="1">
      <c r="H231" s="95">
        <v>176</v>
      </c>
      <c r="I231" s="95">
        <f t="shared" si="10"/>
        <v>-693771</v>
      </c>
      <c r="J231" s="96">
        <f t="shared" si="11"/>
        <v>694138</v>
      </c>
      <c r="K231" s="97">
        <f t="shared" si="12"/>
        <v>0</v>
      </c>
      <c r="L231" s="97">
        <f t="shared" si="13"/>
        <v>0</v>
      </c>
      <c r="M231" s="97">
        <f t="shared" si="14"/>
        <v>0</v>
      </c>
      <c r="N231" s="98">
        <f t="shared" si="15"/>
        <v>1</v>
      </c>
      <c r="O231" s="97">
        <f t="shared" si="7"/>
        <v>0</v>
      </c>
      <c r="P231" s="97">
        <f t="shared" si="16"/>
        <v>1</v>
      </c>
      <c r="Q231" s="99">
        <f t="shared" si="8"/>
        <v>0</v>
      </c>
      <c r="R231" s="99">
        <f t="shared" si="17"/>
        <v>1</v>
      </c>
      <c r="S231" s="99">
        <f t="shared" si="18"/>
        <v>1</v>
      </c>
      <c r="T231" s="99">
        <f t="shared" si="19"/>
        <v>0</v>
      </c>
      <c r="U231" s="99">
        <f t="shared" si="20"/>
        <v>0</v>
      </c>
      <c r="V231" s="100">
        <f t="shared" si="21"/>
        <v>0</v>
      </c>
      <c r="W231" s="99">
        <f t="shared" si="22"/>
        <v>0</v>
      </c>
      <c r="X231" s="81">
        <f t="shared" si="23"/>
        <v>0</v>
      </c>
      <c r="Y231" s="81">
        <f t="shared" si="24"/>
        <v>0</v>
      </c>
      <c r="Z231" s="81">
        <f t="shared" si="25"/>
        <v>0</v>
      </c>
      <c r="AA231" s="81">
        <f t="shared" si="26"/>
        <v>0</v>
      </c>
      <c r="AB231" s="81">
        <f t="shared" si="27"/>
        <v>0</v>
      </c>
      <c r="AC231" s="81" t="str">
        <f t="shared" si="28"/>
        <v/>
      </c>
      <c r="AD231" s="100">
        <f t="shared" si="29"/>
        <v>0</v>
      </c>
      <c r="AE231" s="101">
        <f t="shared" si="30"/>
        <v>0</v>
      </c>
      <c r="AF231" s="102">
        <f t="shared" si="31"/>
        <v>0</v>
      </c>
      <c r="AG231" s="102">
        <f t="shared" si="32"/>
        <v>0</v>
      </c>
      <c r="AH231" s="102">
        <f t="shared" si="33"/>
        <v>0</v>
      </c>
      <c r="AI231" s="6"/>
    </row>
    <row r="232" spans="8:35" ht="15" customHeight="1">
      <c r="H232" s="95">
        <v>177</v>
      </c>
      <c r="I232" s="95">
        <f t="shared" si="10"/>
        <v>-693772</v>
      </c>
      <c r="J232" s="96">
        <f t="shared" si="11"/>
        <v>694139</v>
      </c>
      <c r="K232" s="97">
        <f t="shared" si="12"/>
        <v>0</v>
      </c>
      <c r="L232" s="97">
        <f t="shared" si="13"/>
        <v>0</v>
      </c>
      <c r="M232" s="97">
        <f t="shared" si="14"/>
        <v>0</v>
      </c>
      <c r="N232" s="98">
        <f t="shared" si="15"/>
        <v>1</v>
      </c>
      <c r="O232" s="97">
        <f t="shared" si="7"/>
        <v>0</v>
      </c>
      <c r="P232" s="97">
        <f t="shared" si="16"/>
        <v>1</v>
      </c>
      <c r="Q232" s="99">
        <f t="shared" si="8"/>
        <v>0</v>
      </c>
      <c r="R232" s="99">
        <f t="shared" si="17"/>
        <v>1</v>
      </c>
      <c r="S232" s="99">
        <f t="shared" si="18"/>
        <v>1</v>
      </c>
      <c r="T232" s="99">
        <f t="shared" si="19"/>
        <v>0</v>
      </c>
      <c r="U232" s="99">
        <f t="shared" si="20"/>
        <v>0</v>
      </c>
      <c r="V232" s="100">
        <f t="shared" si="21"/>
        <v>0</v>
      </c>
      <c r="W232" s="99">
        <f t="shared" si="22"/>
        <v>0</v>
      </c>
      <c r="X232" s="81">
        <f t="shared" si="23"/>
        <v>0</v>
      </c>
      <c r="Y232" s="81">
        <f t="shared" si="24"/>
        <v>0</v>
      </c>
      <c r="Z232" s="81">
        <f t="shared" si="25"/>
        <v>0</v>
      </c>
      <c r="AA232" s="81">
        <f t="shared" si="26"/>
        <v>0</v>
      </c>
      <c r="AB232" s="81">
        <f t="shared" si="27"/>
        <v>0</v>
      </c>
      <c r="AC232" s="81" t="str">
        <f t="shared" si="28"/>
        <v/>
      </c>
      <c r="AD232" s="100">
        <f t="shared" si="29"/>
        <v>0</v>
      </c>
      <c r="AE232" s="101">
        <f t="shared" si="30"/>
        <v>0</v>
      </c>
      <c r="AF232" s="102">
        <f t="shared" si="31"/>
        <v>0</v>
      </c>
      <c r="AG232" s="102">
        <f t="shared" si="32"/>
        <v>0</v>
      </c>
      <c r="AH232" s="102">
        <f t="shared" si="33"/>
        <v>0</v>
      </c>
      <c r="AI232" s="6"/>
    </row>
    <row r="233" spans="8:35" ht="15" customHeight="1">
      <c r="H233" s="95">
        <v>178</v>
      </c>
      <c r="I233" s="95">
        <f t="shared" si="10"/>
        <v>-693773</v>
      </c>
      <c r="J233" s="96">
        <f t="shared" si="11"/>
        <v>694140</v>
      </c>
      <c r="K233" s="97">
        <f t="shared" si="12"/>
        <v>0</v>
      </c>
      <c r="L233" s="97">
        <f t="shared" si="13"/>
        <v>0</v>
      </c>
      <c r="M233" s="97">
        <f t="shared" si="14"/>
        <v>0</v>
      </c>
      <c r="N233" s="98">
        <f t="shared" si="15"/>
        <v>1</v>
      </c>
      <c r="O233" s="97">
        <f t="shared" si="7"/>
        <v>0</v>
      </c>
      <c r="P233" s="97">
        <f t="shared" si="16"/>
        <v>1</v>
      </c>
      <c r="Q233" s="99">
        <f t="shared" si="8"/>
        <v>0</v>
      </c>
      <c r="R233" s="99">
        <f t="shared" si="17"/>
        <v>1</v>
      </c>
      <c r="S233" s="99">
        <f t="shared" si="18"/>
        <v>1</v>
      </c>
      <c r="T233" s="99">
        <f t="shared" si="19"/>
        <v>0</v>
      </c>
      <c r="U233" s="99">
        <f t="shared" si="20"/>
        <v>0</v>
      </c>
      <c r="V233" s="100">
        <f t="shared" si="21"/>
        <v>0</v>
      </c>
      <c r="W233" s="99">
        <f t="shared" si="22"/>
        <v>0</v>
      </c>
      <c r="X233" s="81">
        <f t="shared" si="23"/>
        <v>0</v>
      </c>
      <c r="Y233" s="81">
        <f t="shared" si="24"/>
        <v>0</v>
      </c>
      <c r="Z233" s="81">
        <f t="shared" si="25"/>
        <v>0</v>
      </c>
      <c r="AA233" s="81">
        <f t="shared" si="26"/>
        <v>0</v>
      </c>
      <c r="AB233" s="81">
        <f t="shared" si="27"/>
        <v>0</v>
      </c>
      <c r="AC233" s="81" t="str">
        <f t="shared" si="28"/>
        <v/>
      </c>
      <c r="AD233" s="100">
        <f t="shared" si="29"/>
        <v>0</v>
      </c>
      <c r="AE233" s="101">
        <f t="shared" si="30"/>
        <v>0</v>
      </c>
      <c r="AF233" s="102">
        <f t="shared" si="31"/>
        <v>0</v>
      </c>
      <c r="AG233" s="102">
        <f t="shared" si="32"/>
        <v>0</v>
      </c>
      <c r="AH233" s="102">
        <f t="shared" si="33"/>
        <v>0</v>
      </c>
      <c r="AI233" s="6"/>
    </row>
    <row r="234" spans="8:35" ht="15" customHeight="1">
      <c r="H234" s="95">
        <v>179</v>
      </c>
      <c r="I234" s="95">
        <f t="shared" si="10"/>
        <v>-693774</v>
      </c>
      <c r="J234" s="96">
        <f t="shared" si="11"/>
        <v>694141</v>
      </c>
      <c r="K234" s="97">
        <f t="shared" si="12"/>
        <v>0</v>
      </c>
      <c r="L234" s="97">
        <f t="shared" si="13"/>
        <v>0</v>
      </c>
      <c r="M234" s="97">
        <f t="shared" si="14"/>
        <v>0</v>
      </c>
      <c r="N234" s="98">
        <f t="shared" si="15"/>
        <v>1</v>
      </c>
      <c r="O234" s="97">
        <f t="shared" si="7"/>
        <v>0</v>
      </c>
      <c r="P234" s="97">
        <f t="shared" si="16"/>
        <v>1</v>
      </c>
      <c r="Q234" s="99">
        <f t="shared" si="8"/>
        <v>0</v>
      </c>
      <c r="R234" s="99">
        <f t="shared" si="17"/>
        <v>1</v>
      </c>
      <c r="S234" s="99">
        <f t="shared" si="18"/>
        <v>1</v>
      </c>
      <c r="T234" s="99">
        <f t="shared" si="19"/>
        <v>0</v>
      </c>
      <c r="U234" s="99">
        <f t="shared" si="20"/>
        <v>0</v>
      </c>
      <c r="V234" s="100">
        <f t="shared" si="21"/>
        <v>0</v>
      </c>
      <c r="W234" s="99">
        <f t="shared" si="22"/>
        <v>0</v>
      </c>
      <c r="X234" s="81">
        <f t="shared" si="23"/>
        <v>0</v>
      </c>
      <c r="Y234" s="81">
        <f t="shared" si="24"/>
        <v>0</v>
      </c>
      <c r="Z234" s="81">
        <f t="shared" si="25"/>
        <v>0</v>
      </c>
      <c r="AA234" s="81">
        <f t="shared" si="26"/>
        <v>0</v>
      </c>
      <c r="AB234" s="81">
        <f t="shared" si="27"/>
        <v>0</v>
      </c>
      <c r="AC234" s="81" t="str">
        <f t="shared" si="28"/>
        <v/>
      </c>
      <c r="AD234" s="100">
        <f t="shared" si="29"/>
        <v>0</v>
      </c>
      <c r="AE234" s="101">
        <f t="shared" si="30"/>
        <v>0</v>
      </c>
      <c r="AF234" s="102">
        <f t="shared" si="31"/>
        <v>0</v>
      </c>
      <c r="AG234" s="102">
        <f t="shared" si="32"/>
        <v>0</v>
      </c>
      <c r="AH234" s="102">
        <f t="shared" si="33"/>
        <v>0</v>
      </c>
      <c r="AI234" s="6"/>
    </row>
    <row r="235" spans="8:35" ht="15" customHeight="1">
      <c r="H235" s="95">
        <v>180</v>
      </c>
      <c r="I235" s="95">
        <f t="shared" si="10"/>
        <v>-693775</v>
      </c>
      <c r="J235" s="96">
        <f t="shared" si="11"/>
        <v>694142</v>
      </c>
      <c r="K235" s="97">
        <f t="shared" si="12"/>
        <v>0</v>
      </c>
      <c r="L235" s="97">
        <f t="shared" si="13"/>
        <v>0</v>
      </c>
      <c r="M235" s="97">
        <f t="shared" si="14"/>
        <v>0</v>
      </c>
      <c r="N235" s="98">
        <f t="shared" si="15"/>
        <v>1</v>
      </c>
      <c r="O235" s="97">
        <f t="shared" si="7"/>
        <v>0</v>
      </c>
      <c r="P235" s="97">
        <f t="shared" si="16"/>
        <v>1</v>
      </c>
      <c r="Q235" s="99">
        <f t="shared" si="8"/>
        <v>0</v>
      </c>
      <c r="R235" s="99">
        <f t="shared" si="17"/>
        <v>1</v>
      </c>
      <c r="S235" s="99">
        <f t="shared" si="18"/>
        <v>1</v>
      </c>
      <c r="T235" s="99">
        <f t="shared" si="19"/>
        <v>0</v>
      </c>
      <c r="U235" s="99">
        <f t="shared" si="20"/>
        <v>0</v>
      </c>
      <c r="V235" s="100">
        <f t="shared" si="21"/>
        <v>0</v>
      </c>
      <c r="W235" s="99">
        <f t="shared" si="22"/>
        <v>0</v>
      </c>
      <c r="X235" s="81">
        <f t="shared" si="23"/>
        <v>0</v>
      </c>
      <c r="Y235" s="81">
        <f t="shared" si="24"/>
        <v>0</v>
      </c>
      <c r="Z235" s="81">
        <f t="shared" si="25"/>
        <v>0</v>
      </c>
      <c r="AA235" s="81">
        <f t="shared" si="26"/>
        <v>0</v>
      </c>
      <c r="AB235" s="81">
        <f t="shared" si="27"/>
        <v>0</v>
      </c>
      <c r="AC235" s="81" t="str">
        <f t="shared" si="28"/>
        <v/>
      </c>
      <c r="AD235" s="100">
        <f t="shared" si="29"/>
        <v>0</v>
      </c>
      <c r="AE235" s="101">
        <f t="shared" si="30"/>
        <v>0</v>
      </c>
      <c r="AF235" s="102">
        <f t="shared" si="31"/>
        <v>0</v>
      </c>
      <c r="AG235" s="102">
        <f t="shared" si="32"/>
        <v>0</v>
      </c>
      <c r="AH235" s="102">
        <f t="shared" si="33"/>
        <v>0</v>
      </c>
      <c r="AI235" s="6"/>
    </row>
    <row r="236" spans="8:35" ht="15" customHeight="1">
      <c r="H236" s="95">
        <v>181</v>
      </c>
      <c r="I236" s="95">
        <f t="shared" si="10"/>
        <v>-693776</v>
      </c>
      <c r="J236" s="96">
        <f t="shared" si="11"/>
        <v>694143</v>
      </c>
      <c r="K236" s="97">
        <f t="shared" si="12"/>
        <v>0</v>
      </c>
      <c r="L236" s="97">
        <f t="shared" si="13"/>
        <v>0</v>
      </c>
      <c r="M236" s="97">
        <f t="shared" si="14"/>
        <v>0</v>
      </c>
      <c r="N236" s="98">
        <f t="shared" si="15"/>
        <v>1</v>
      </c>
      <c r="O236" s="97">
        <f t="shared" si="7"/>
        <v>0</v>
      </c>
      <c r="P236" s="97">
        <f t="shared" si="16"/>
        <v>1</v>
      </c>
      <c r="Q236" s="99">
        <f t="shared" si="8"/>
        <v>0</v>
      </c>
      <c r="R236" s="99">
        <f t="shared" si="17"/>
        <v>1</v>
      </c>
      <c r="S236" s="99">
        <f t="shared" si="18"/>
        <v>1</v>
      </c>
      <c r="T236" s="99">
        <f t="shared" si="19"/>
        <v>0</v>
      </c>
      <c r="U236" s="99">
        <f t="shared" si="20"/>
        <v>0</v>
      </c>
      <c r="V236" s="100">
        <f t="shared" si="21"/>
        <v>0</v>
      </c>
      <c r="W236" s="99">
        <f t="shared" si="22"/>
        <v>0</v>
      </c>
      <c r="X236" s="81">
        <f t="shared" si="23"/>
        <v>0</v>
      </c>
      <c r="Y236" s="81">
        <f t="shared" si="24"/>
        <v>0</v>
      </c>
      <c r="Z236" s="81">
        <f t="shared" si="25"/>
        <v>0</v>
      </c>
      <c r="AA236" s="81">
        <f t="shared" si="26"/>
        <v>0</v>
      </c>
      <c r="AB236" s="81">
        <f t="shared" si="27"/>
        <v>0</v>
      </c>
      <c r="AC236" s="81" t="str">
        <f t="shared" si="28"/>
        <v/>
      </c>
      <c r="AD236" s="100">
        <f t="shared" si="29"/>
        <v>0</v>
      </c>
      <c r="AE236" s="101">
        <f t="shared" si="30"/>
        <v>0</v>
      </c>
      <c r="AF236" s="102">
        <f t="shared" si="31"/>
        <v>0</v>
      </c>
      <c r="AG236" s="102">
        <f t="shared" si="32"/>
        <v>0</v>
      </c>
      <c r="AH236" s="102">
        <f t="shared" si="33"/>
        <v>0</v>
      </c>
      <c r="AI236" s="6"/>
    </row>
    <row r="237" spans="8:35" ht="15" customHeight="1">
      <c r="H237" s="95">
        <v>182</v>
      </c>
      <c r="I237" s="95">
        <f t="shared" si="10"/>
        <v>-693777</v>
      </c>
      <c r="J237" s="96">
        <f t="shared" si="11"/>
        <v>694144</v>
      </c>
      <c r="K237" s="97">
        <f t="shared" si="12"/>
        <v>0</v>
      </c>
      <c r="L237" s="97">
        <f t="shared" si="13"/>
        <v>0</v>
      </c>
      <c r="M237" s="97">
        <f t="shared" si="14"/>
        <v>0</v>
      </c>
      <c r="N237" s="98">
        <f t="shared" si="15"/>
        <v>1</v>
      </c>
      <c r="O237" s="97">
        <f t="shared" si="7"/>
        <v>0</v>
      </c>
      <c r="P237" s="97">
        <f t="shared" si="16"/>
        <v>1</v>
      </c>
      <c r="Q237" s="99">
        <f t="shared" si="8"/>
        <v>0</v>
      </c>
      <c r="R237" s="99">
        <f t="shared" si="17"/>
        <v>1</v>
      </c>
      <c r="S237" s="99">
        <f t="shared" si="18"/>
        <v>1</v>
      </c>
      <c r="T237" s="99">
        <f t="shared" si="19"/>
        <v>0</v>
      </c>
      <c r="U237" s="99">
        <f t="shared" si="20"/>
        <v>0</v>
      </c>
      <c r="V237" s="100">
        <f t="shared" si="21"/>
        <v>0</v>
      </c>
      <c r="W237" s="99">
        <f t="shared" si="22"/>
        <v>0</v>
      </c>
      <c r="X237" s="81">
        <f t="shared" si="23"/>
        <v>0</v>
      </c>
      <c r="Y237" s="81">
        <f t="shared" si="24"/>
        <v>0</v>
      </c>
      <c r="Z237" s="81">
        <f t="shared" si="25"/>
        <v>0</v>
      </c>
      <c r="AA237" s="81">
        <f t="shared" si="26"/>
        <v>0</v>
      </c>
      <c r="AB237" s="81">
        <f t="shared" si="27"/>
        <v>0</v>
      </c>
      <c r="AC237" s="81" t="str">
        <f t="shared" si="28"/>
        <v/>
      </c>
      <c r="AD237" s="100">
        <f t="shared" si="29"/>
        <v>0</v>
      </c>
      <c r="AE237" s="101">
        <f t="shared" si="30"/>
        <v>0</v>
      </c>
      <c r="AF237" s="102">
        <f t="shared" si="31"/>
        <v>0</v>
      </c>
      <c r="AG237" s="102">
        <f t="shared" si="32"/>
        <v>0</v>
      </c>
      <c r="AH237" s="102">
        <f t="shared" si="33"/>
        <v>0</v>
      </c>
      <c r="AI237" s="6"/>
    </row>
    <row r="238" spans="8:35" ht="15" customHeight="1">
      <c r="H238" s="95">
        <v>183</v>
      </c>
      <c r="I238" s="95">
        <f t="shared" si="10"/>
        <v>-693778</v>
      </c>
      <c r="J238" s="96">
        <f t="shared" si="11"/>
        <v>694145</v>
      </c>
      <c r="K238" s="97">
        <f t="shared" si="12"/>
        <v>0</v>
      </c>
      <c r="L238" s="97">
        <f t="shared" si="13"/>
        <v>0</v>
      </c>
      <c r="M238" s="97">
        <f t="shared" si="14"/>
        <v>0</v>
      </c>
      <c r="N238" s="98">
        <f t="shared" si="15"/>
        <v>1</v>
      </c>
      <c r="O238" s="97">
        <f t="shared" si="7"/>
        <v>0</v>
      </c>
      <c r="P238" s="97">
        <f t="shared" si="16"/>
        <v>1</v>
      </c>
      <c r="Q238" s="99">
        <f t="shared" si="8"/>
        <v>0</v>
      </c>
      <c r="R238" s="99">
        <f t="shared" si="17"/>
        <v>1</v>
      </c>
      <c r="S238" s="99">
        <f t="shared" si="18"/>
        <v>1</v>
      </c>
      <c r="T238" s="99">
        <f t="shared" si="19"/>
        <v>0</v>
      </c>
      <c r="U238" s="99">
        <f t="shared" si="20"/>
        <v>0</v>
      </c>
      <c r="V238" s="100">
        <f t="shared" si="21"/>
        <v>0</v>
      </c>
      <c r="W238" s="99">
        <f t="shared" si="22"/>
        <v>0</v>
      </c>
      <c r="X238" s="81">
        <f t="shared" si="23"/>
        <v>0</v>
      </c>
      <c r="Y238" s="81">
        <f t="shared" si="24"/>
        <v>0</v>
      </c>
      <c r="Z238" s="81">
        <f t="shared" si="25"/>
        <v>0</v>
      </c>
      <c r="AA238" s="81">
        <f t="shared" si="26"/>
        <v>0</v>
      </c>
      <c r="AB238" s="81">
        <f t="shared" si="27"/>
        <v>0</v>
      </c>
      <c r="AC238" s="81" t="str">
        <f t="shared" si="28"/>
        <v/>
      </c>
      <c r="AD238" s="100">
        <f t="shared" si="29"/>
        <v>0</v>
      </c>
      <c r="AE238" s="101">
        <f t="shared" si="30"/>
        <v>0</v>
      </c>
      <c r="AF238" s="102">
        <f t="shared" si="31"/>
        <v>0</v>
      </c>
      <c r="AG238" s="102">
        <f t="shared" si="32"/>
        <v>0</v>
      </c>
      <c r="AH238" s="102">
        <f t="shared" si="33"/>
        <v>0</v>
      </c>
      <c r="AI238" s="6"/>
    </row>
    <row r="239" spans="8:35" ht="15" customHeight="1">
      <c r="H239" s="95">
        <v>184</v>
      </c>
      <c r="I239" s="95">
        <f t="shared" si="10"/>
        <v>-693779</v>
      </c>
      <c r="J239" s="96">
        <f t="shared" si="11"/>
        <v>694146</v>
      </c>
      <c r="K239" s="97">
        <f t="shared" si="12"/>
        <v>0</v>
      </c>
      <c r="L239" s="97">
        <f t="shared" si="13"/>
        <v>0</v>
      </c>
      <c r="M239" s="97">
        <f t="shared" si="14"/>
        <v>0</v>
      </c>
      <c r="N239" s="98">
        <f t="shared" si="15"/>
        <v>1</v>
      </c>
      <c r="O239" s="97">
        <f t="shared" si="7"/>
        <v>0</v>
      </c>
      <c r="P239" s="97">
        <f t="shared" si="16"/>
        <v>1</v>
      </c>
      <c r="Q239" s="99">
        <f t="shared" si="8"/>
        <v>0</v>
      </c>
      <c r="R239" s="99">
        <f t="shared" si="17"/>
        <v>1</v>
      </c>
      <c r="S239" s="99">
        <f t="shared" si="18"/>
        <v>1</v>
      </c>
      <c r="T239" s="99">
        <f t="shared" si="19"/>
        <v>0</v>
      </c>
      <c r="U239" s="99">
        <f t="shared" si="20"/>
        <v>0</v>
      </c>
      <c r="V239" s="100">
        <f t="shared" si="21"/>
        <v>0</v>
      </c>
      <c r="W239" s="99">
        <f t="shared" si="22"/>
        <v>0</v>
      </c>
      <c r="X239" s="81">
        <f t="shared" si="23"/>
        <v>0</v>
      </c>
      <c r="Y239" s="81">
        <f t="shared" si="24"/>
        <v>0</v>
      </c>
      <c r="Z239" s="81">
        <f t="shared" si="25"/>
        <v>0</v>
      </c>
      <c r="AA239" s="81">
        <f t="shared" si="26"/>
        <v>0</v>
      </c>
      <c r="AB239" s="81">
        <f t="shared" si="27"/>
        <v>0</v>
      </c>
      <c r="AC239" s="81" t="str">
        <f t="shared" si="28"/>
        <v/>
      </c>
      <c r="AD239" s="100">
        <f t="shared" si="29"/>
        <v>0</v>
      </c>
      <c r="AE239" s="101">
        <f t="shared" si="30"/>
        <v>0</v>
      </c>
      <c r="AF239" s="102">
        <f t="shared" si="31"/>
        <v>0</v>
      </c>
      <c r="AG239" s="102">
        <f t="shared" si="32"/>
        <v>0</v>
      </c>
      <c r="AH239" s="102">
        <f t="shared" si="33"/>
        <v>0</v>
      </c>
      <c r="AI239" s="6"/>
    </row>
    <row r="240" spans="8:35" ht="15" customHeight="1">
      <c r="H240" s="95">
        <v>185</v>
      </c>
      <c r="I240" s="95">
        <f t="shared" si="10"/>
        <v>-693780</v>
      </c>
      <c r="J240" s="96">
        <f t="shared" si="11"/>
        <v>694147</v>
      </c>
      <c r="K240" s="97">
        <f t="shared" si="12"/>
        <v>0</v>
      </c>
      <c r="L240" s="97">
        <f t="shared" si="13"/>
        <v>0</v>
      </c>
      <c r="M240" s="97">
        <f t="shared" si="14"/>
        <v>0</v>
      </c>
      <c r="N240" s="98">
        <f t="shared" si="15"/>
        <v>1</v>
      </c>
      <c r="O240" s="97">
        <f t="shared" si="7"/>
        <v>0</v>
      </c>
      <c r="P240" s="97">
        <f t="shared" si="16"/>
        <v>1</v>
      </c>
      <c r="Q240" s="99">
        <f t="shared" si="8"/>
        <v>0</v>
      </c>
      <c r="R240" s="99">
        <f t="shared" si="17"/>
        <v>1</v>
      </c>
      <c r="S240" s="99">
        <f t="shared" si="18"/>
        <v>1</v>
      </c>
      <c r="T240" s="99">
        <f t="shared" si="19"/>
        <v>0</v>
      </c>
      <c r="U240" s="99">
        <f t="shared" si="20"/>
        <v>0</v>
      </c>
      <c r="V240" s="100">
        <f t="shared" si="21"/>
        <v>0</v>
      </c>
      <c r="W240" s="99">
        <f t="shared" si="22"/>
        <v>0</v>
      </c>
      <c r="X240" s="81">
        <f t="shared" si="23"/>
        <v>0</v>
      </c>
      <c r="Y240" s="81">
        <f t="shared" si="24"/>
        <v>0</v>
      </c>
      <c r="Z240" s="81">
        <f t="shared" si="25"/>
        <v>0</v>
      </c>
      <c r="AA240" s="81">
        <f t="shared" si="26"/>
        <v>0</v>
      </c>
      <c r="AB240" s="81">
        <f t="shared" si="27"/>
        <v>0</v>
      </c>
      <c r="AC240" s="81" t="str">
        <f t="shared" si="28"/>
        <v/>
      </c>
      <c r="AD240" s="100">
        <f t="shared" si="29"/>
        <v>0</v>
      </c>
      <c r="AE240" s="101">
        <f t="shared" si="30"/>
        <v>0</v>
      </c>
      <c r="AF240" s="102">
        <f t="shared" si="31"/>
        <v>0</v>
      </c>
      <c r="AG240" s="102">
        <f t="shared" si="32"/>
        <v>0</v>
      </c>
      <c r="AH240" s="102">
        <f t="shared" si="33"/>
        <v>0</v>
      </c>
      <c r="AI240" s="6"/>
    </row>
    <row r="241" spans="8:35" ht="15" customHeight="1">
      <c r="H241" s="95">
        <v>186</v>
      </c>
      <c r="I241" s="95">
        <f t="shared" si="10"/>
        <v>-693781</v>
      </c>
      <c r="J241" s="96">
        <f t="shared" si="11"/>
        <v>694148</v>
      </c>
      <c r="K241" s="97">
        <f t="shared" si="12"/>
        <v>0</v>
      </c>
      <c r="L241" s="97">
        <f t="shared" si="13"/>
        <v>0</v>
      </c>
      <c r="M241" s="97">
        <f t="shared" si="14"/>
        <v>0</v>
      </c>
      <c r="N241" s="98">
        <f t="shared" si="15"/>
        <v>1</v>
      </c>
      <c r="O241" s="97">
        <f t="shared" si="7"/>
        <v>0</v>
      </c>
      <c r="P241" s="97">
        <f t="shared" si="16"/>
        <v>1</v>
      </c>
      <c r="Q241" s="99">
        <f t="shared" si="8"/>
        <v>0</v>
      </c>
      <c r="R241" s="99">
        <f t="shared" si="17"/>
        <v>1</v>
      </c>
      <c r="S241" s="99">
        <f t="shared" si="18"/>
        <v>1</v>
      </c>
      <c r="T241" s="99">
        <f t="shared" si="19"/>
        <v>0</v>
      </c>
      <c r="U241" s="99">
        <f t="shared" si="20"/>
        <v>0</v>
      </c>
      <c r="V241" s="100">
        <f t="shared" si="21"/>
        <v>0</v>
      </c>
      <c r="W241" s="99">
        <f t="shared" si="22"/>
        <v>0</v>
      </c>
      <c r="X241" s="81">
        <f t="shared" si="23"/>
        <v>0</v>
      </c>
      <c r="Y241" s="81">
        <f t="shared" si="24"/>
        <v>0</v>
      </c>
      <c r="Z241" s="81">
        <f t="shared" si="25"/>
        <v>0</v>
      </c>
      <c r="AA241" s="81">
        <f t="shared" si="26"/>
        <v>0</v>
      </c>
      <c r="AB241" s="81">
        <f t="shared" si="27"/>
        <v>0</v>
      </c>
      <c r="AC241" s="81" t="str">
        <f t="shared" si="28"/>
        <v/>
      </c>
      <c r="AD241" s="100">
        <f t="shared" si="29"/>
        <v>0</v>
      </c>
      <c r="AE241" s="101">
        <f t="shared" si="30"/>
        <v>0</v>
      </c>
      <c r="AF241" s="102">
        <f t="shared" si="31"/>
        <v>0</v>
      </c>
      <c r="AG241" s="102">
        <f t="shared" si="32"/>
        <v>0</v>
      </c>
      <c r="AH241" s="102">
        <f t="shared" si="33"/>
        <v>0</v>
      </c>
      <c r="AI241" s="6"/>
    </row>
    <row r="242" spans="8:35" ht="15" customHeight="1">
      <c r="H242" s="95">
        <v>187</v>
      </c>
      <c r="I242" s="95">
        <f t="shared" si="10"/>
        <v>-693782</v>
      </c>
      <c r="J242" s="96">
        <f t="shared" si="11"/>
        <v>694149</v>
      </c>
      <c r="K242" s="97">
        <f t="shared" si="12"/>
        <v>0</v>
      </c>
      <c r="L242" s="97">
        <f t="shared" si="13"/>
        <v>0</v>
      </c>
      <c r="M242" s="97">
        <f t="shared" si="14"/>
        <v>0</v>
      </c>
      <c r="N242" s="98">
        <f t="shared" si="15"/>
        <v>1</v>
      </c>
      <c r="O242" s="97">
        <f t="shared" si="7"/>
        <v>0</v>
      </c>
      <c r="P242" s="97">
        <f t="shared" si="16"/>
        <v>1</v>
      </c>
      <c r="Q242" s="99">
        <f t="shared" si="8"/>
        <v>0</v>
      </c>
      <c r="R242" s="99">
        <f t="shared" si="17"/>
        <v>1</v>
      </c>
      <c r="S242" s="99">
        <f t="shared" si="18"/>
        <v>1</v>
      </c>
      <c r="T242" s="99">
        <f t="shared" si="19"/>
        <v>0</v>
      </c>
      <c r="U242" s="99">
        <f t="shared" si="20"/>
        <v>0</v>
      </c>
      <c r="V242" s="100">
        <f t="shared" si="21"/>
        <v>0</v>
      </c>
      <c r="W242" s="99">
        <f t="shared" si="22"/>
        <v>0</v>
      </c>
      <c r="X242" s="81">
        <f t="shared" si="23"/>
        <v>0</v>
      </c>
      <c r="Y242" s="81">
        <f t="shared" si="24"/>
        <v>0</v>
      </c>
      <c r="Z242" s="81">
        <f t="shared" si="25"/>
        <v>0</v>
      </c>
      <c r="AA242" s="81">
        <f t="shared" si="26"/>
        <v>0</v>
      </c>
      <c r="AB242" s="81">
        <f t="shared" si="27"/>
        <v>0</v>
      </c>
      <c r="AC242" s="81" t="str">
        <f t="shared" si="28"/>
        <v/>
      </c>
      <c r="AD242" s="100">
        <f t="shared" si="29"/>
        <v>0</v>
      </c>
      <c r="AE242" s="101">
        <f t="shared" si="30"/>
        <v>0</v>
      </c>
      <c r="AF242" s="102">
        <f t="shared" si="31"/>
        <v>0</v>
      </c>
      <c r="AG242" s="102">
        <f t="shared" si="32"/>
        <v>0</v>
      </c>
      <c r="AH242" s="102">
        <f t="shared" si="33"/>
        <v>0</v>
      </c>
      <c r="AI242" s="6"/>
    </row>
    <row r="243" spans="8:35" ht="15" customHeight="1">
      <c r="H243" s="95">
        <v>188</v>
      </c>
      <c r="I243" s="95">
        <f t="shared" si="10"/>
        <v>-693783</v>
      </c>
      <c r="J243" s="96">
        <f t="shared" si="11"/>
        <v>694150</v>
      </c>
      <c r="K243" s="97">
        <f t="shared" si="12"/>
        <v>0</v>
      </c>
      <c r="L243" s="97">
        <f t="shared" si="13"/>
        <v>0</v>
      </c>
      <c r="M243" s="97">
        <f t="shared" si="14"/>
        <v>0</v>
      </c>
      <c r="N243" s="98">
        <f t="shared" si="15"/>
        <v>1</v>
      </c>
      <c r="O243" s="97">
        <f t="shared" si="7"/>
        <v>0</v>
      </c>
      <c r="P243" s="97">
        <f t="shared" si="16"/>
        <v>1</v>
      </c>
      <c r="Q243" s="99">
        <f t="shared" si="8"/>
        <v>0</v>
      </c>
      <c r="R243" s="99">
        <f t="shared" si="17"/>
        <v>1</v>
      </c>
      <c r="S243" s="99">
        <f t="shared" si="18"/>
        <v>1</v>
      </c>
      <c r="T243" s="99">
        <f t="shared" si="19"/>
        <v>0</v>
      </c>
      <c r="U243" s="99">
        <f t="shared" si="20"/>
        <v>0</v>
      </c>
      <c r="V243" s="100">
        <f t="shared" si="21"/>
        <v>0</v>
      </c>
      <c r="W243" s="99">
        <f t="shared" si="22"/>
        <v>0</v>
      </c>
      <c r="X243" s="81">
        <f t="shared" si="23"/>
        <v>0</v>
      </c>
      <c r="Y243" s="81">
        <f t="shared" si="24"/>
        <v>0</v>
      </c>
      <c r="Z243" s="81">
        <f t="shared" si="25"/>
        <v>0</v>
      </c>
      <c r="AA243" s="81">
        <f t="shared" si="26"/>
        <v>0</v>
      </c>
      <c r="AB243" s="81">
        <f t="shared" si="27"/>
        <v>0</v>
      </c>
      <c r="AC243" s="81" t="str">
        <f t="shared" si="28"/>
        <v/>
      </c>
      <c r="AD243" s="100">
        <f t="shared" si="29"/>
        <v>0</v>
      </c>
      <c r="AE243" s="101">
        <f t="shared" si="30"/>
        <v>0</v>
      </c>
      <c r="AF243" s="102">
        <f t="shared" si="31"/>
        <v>0</v>
      </c>
      <c r="AG243" s="102">
        <f t="shared" si="32"/>
        <v>0</v>
      </c>
      <c r="AH243" s="102">
        <f t="shared" si="33"/>
        <v>0</v>
      </c>
      <c r="AI243" s="6"/>
    </row>
    <row r="244" spans="8:35" ht="15" customHeight="1">
      <c r="H244" s="95">
        <v>189</v>
      </c>
      <c r="I244" s="95">
        <f t="shared" si="10"/>
        <v>-693784</v>
      </c>
      <c r="J244" s="96">
        <f t="shared" si="11"/>
        <v>694151</v>
      </c>
      <c r="K244" s="97">
        <f t="shared" si="12"/>
        <v>0</v>
      </c>
      <c r="L244" s="97">
        <f t="shared" si="13"/>
        <v>0</v>
      </c>
      <c r="M244" s="97">
        <f t="shared" si="14"/>
        <v>0</v>
      </c>
      <c r="N244" s="98">
        <f t="shared" si="15"/>
        <v>1</v>
      </c>
      <c r="O244" s="97">
        <f t="shared" si="7"/>
        <v>0</v>
      </c>
      <c r="P244" s="97">
        <f t="shared" si="16"/>
        <v>1</v>
      </c>
      <c r="Q244" s="99">
        <f t="shared" si="8"/>
        <v>0</v>
      </c>
      <c r="R244" s="99">
        <f t="shared" si="17"/>
        <v>1</v>
      </c>
      <c r="S244" s="99">
        <f t="shared" si="18"/>
        <v>1</v>
      </c>
      <c r="T244" s="99">
        <f t="shared" si="19"/>
        <v>0</v>
      </c>
      <c r="U244" s="99">
        <f t="shared" si="20"/>
        <v>0</v>
      </c>
      <c r="V244" s="100">
        <f t="shared" si="21"/>
        <v>0</v>
      </c>
      <c r="W244" s="99">
        <f t="shared" si="22"/>
        <v>0</v>
      </c>
      <c r="X244" s="81">
        <f t="shared" si="23"/>
        <v>0</v>
      </c>
      <c r="Y244" s="81">
        <f t="shared" si="24"/>
        <v>0</v>
      </c>
      <c r="Z244" s="81">
        <f t="shared" si="25"/>
        <v>0</v>
      </c>
      <c r="AA244" s="81">
        <f t="shared" si="26"/>
        <v>0</v>
      </c>
      <c r="AB244" s="81">
        <f t="shared" si="27"/>
        <v>0</v>
      </c>
      <c r="AC244" s="81" t="str">
        <f t="shared" si="28"/>
        <v/>
      </c>
      <c r="AD244" s="100">
        <f t="shared" si="29"/>
        <v>0</v>
      </c>
      <c r="AE244" s="101">
        <f t="shared" si="30"/>
        <v>0</v>
      </c>
      <c r="AF244" s="102">
        <f t="shared" si="31"/>
        <v>0</v>
      </c>
      <c r="AG244" s="102">
        <f t="shared" si="32"/>
        <v>0</v>
      </c>
      <c r="AH244" s="102">
        <f t="shared" si="33"/>
        <v>0</v>
      </c>
      <c r="AI244" s="6"/>
    </row>
    <row r="245" spans="8:35" ht="15" customHeight="1">
      <c r="H245" s="95">
        <v>190</v>
      </c>
      <c r="I245" s="95">
        <f t="shared" si="10"/>
        <v>-693785</v>
      </c>
      <c r="J245" s="96">
        <f t="shared" si="11"/>
        <v>694152</v>
      </c>
      <c r="K245" s="97">
        <f t="shared" si="12"/>
        <v>0</v>
      </c>
      <c r="L245" s="97">
        <f t="shared" si="13"/>
        <v>0</v>
      </c>
      <c r="M245" s="97">
        <f t="shared" si="14"/>
        <v>0</v>
      </c>
      <c r="N245" s="98">
        <f t="shared" si="15"/>
        <v>1</v>
      </c>
      <c r="O245" s="97">
        <f t="shared" si="7"/>
        <v>0</v>
      </c>
      <c r="P245" s="97">
        <f t="shared" si="16"/>
        <v>1</v>
      </c>
      <c r="Q245" s="99">
        <f t="shared" si="8"/>
        <v>0</v>
      </c>
      <c r="R245" s="99">
        <f t="shared" si="17"/>
        <v>1</v>
      </c>
      <c r="S245" s="99">
        <f t="shared" si="18"/>
        <v>1</v>
      </c>
      <c r="T245" s="99">
        <f t="shared" si="19"/>
        <v>0</v>
      </c>
      <c r="U245" s="99">
        <f t="shared" si="20"/>
        <v>0</v>
      </c>
      <c r="V245" s="100">
        <f t="shared" si="21"/>
        <v>0</v>
      </c>
      <c r="W245" s="99">
        <f t="shared" si="22"/>
        <v>0</v>
      </c>
      <c r="X245" s="81">
        <f t="shared" si="23"/>
        <v>0</v>
      </c>
      <c r="Y245" s="81">
        <f t="shared" si="24"/>
        <v>0</v>
      </c>
      <c r="Z245" s="81">
        <f t="shared" si="25"/>
        <v>0</v>
      </c>
      <c r="AA245" s="81">
        <f t="shared" si="26"/>
        <v>0</v>
      </c>
      <c r="AB245" s="81">
        <f t="shared" si="27"/>
        <v>0</v>
      </c>
      <c r="AC245" s="81" t="str">
        <f t="shared" si="28"/>
        <v/>
      </c>
      <c r="AD245" s="100">
        <f t="shared" si="29"/>
        <v>0</v>
      </c>
      <c r="AE245" s="101">
        <f t="shared" si="30"/>
        <v>0</v>
      </c>
      <c r="AF245" s="102">
        <f t="shared" si="31"/>
        <v>0</v>
      </c>
      <c r="AG245" s="102">
        <f t="shared" si="32"/>
        <v>0</v>
      </c>
      <c r="AH245" s="102">
        <f t="shared" si="33"/>
        <v>0</v>
      </c>
      <c r="AI245" s="6"/>
    </row>
    <row r="246" spans="8:35" ht="15" customHeight="1">
      <c r="H246" s="95">
        <v>191</v>
      </c>
      <c r="I246" s="95">
        <f t="shared" si="10"/>
        <v>-693786</v>
      </c>
      <c r="J246" s="96">
        <f t="shared" si="11"/>
        <v>694153</v>
      </c>
      <c r="K246" s="97">
        <f t="shared" si="12"/>
        <v>0</v>
      </c>
      <c r="L246" s="97">
        <f t="shared" si="13"/>
        <v>0</v>
      </c>
      <c r="M246" s="97">
        <f t="shared" si="14"/>
        <v>0</v>
      </c>
      <c r="N246" s="98">
        <f t="shared" si="15"/>
        <v>1</v>
      </c>
      <c r="O246" s="97">
        <f t="shared" si="7"/>
        <v>0</v>
      </c>
      <c r="P246" s="97">
        <f t="shared" si="16"/>
        <v>1</v>
      </c>
      <c r="Q246" s="99">
        <f t="shared" si="8"/>
        <v>0</v>
      </c>
      <c r="R246" s="99">
        <f t="shared" si="17"/>
        <v>1</v>
      </c>
      <c r="S246" s="99">
        <f t="shared" si="18"/>
        <v>1</v>
      </c>
      <c r="T246" s="99">
        <f t="shared" si="19"/>
        <v>0</v>
      </c>
      <c r="U246" s="99">
        <f t="shared" si="20"/>
        <v>0</v>
      </c>
      <c r="V246" s="100">
        <f t="shared" si="21"/>
        <v>0</v>
      </c>
      <c r="W246" s="99">
        <f t="shared" si="22"/>
        <v>0</v>
      </c>
      <c r="X246" s="81">
        <f t="shared" si="23"/>
        <v>0</v>
      </c>
      <c r="Y246" s="81">
        <f t="shared" si="24"/>
        <v>0</v>
      </c>
      <c r="Z246" s="81">
        <f t="shared" si="25"/>
        <v>0</v>
      </c>
      <c r="AA246" s="81">
        <f t="shared" si="26"/>
        <v>0</v>
      </c>
      <c r="AB246" s="81">
        <f t="shared" si="27"/>
        <v>0</v>
      </c>
      <c r="AC246" s="81" t="str">
        <f t="shared" si="28"/>
        <v/>
      </c>
      <c r="AD246" s="100">
        <f t="shared" si="29"/>
        <v>0</v>
      </c>
      <c r="AE246" s="101">
        <f t="shared" si="30"/>
        <v>0</v>
      </c>
      <c r="AF246" s="102">
        <f t="shared" si="31"/>
        <v>0</v>
      </c>
      <c r="AG246" s="102">
        <f t="shared" si="32"/>
        <v>0</v>
      </c>
      <c r="AH246" s="102">
        <f t="shared" si="33"/>
        <v>0</v>
      </c>
      <c r="AI246" s="6"/>
    </row>
    <row r="247" spans="8:35" ht="15" customHeight="1">
      <c r="H247" s="95">
        <v>192</v>
      </c>
      <c r="I247" s="95">
        <f t="shared" si="10"/>
        <v>-693787</v>
      </c>
      <c r="J247" s="96">
        <f t="shared" si="11"/>
        <v>694154</v>
      </c>
      <c r="K247" s="97">
        <f t="shared" si="12"/>
        <v>0</v>
      </c>
      <c r="L247" s="97">
        <f t="shared" si="13"/>
        <v>0</v>
      </c>
      <c r="M247" s="97">
        <f t="shared" si="14"/>
        <v>0</v>
      </c>
      <c r="N247" s="98">
        <f t="shared" si="15"/>
        <v>1</v>
      </c>
      <c r="O247" s="97">
        <f t="shared" si="7"/>
        <v>0</v>
      </c>
      <c r="P247" s="97">
        <f t="shared" si="16"/>
        <v>1</v>
      </c>
      <c r="Q247" s="99">
        <f t="shared" si="8"/>
        <v>0</v>
      </c>
      <c r="R247" s="99">
        <f t="shared" si="17"/>
        <v>1</v>
      </c>
      <c r="S247" s="99">
        <f t="shared" si="18"/>
        <v>1</v>
      </c>
      <c r="T247" s="99">
        <f t="shared" si="19"/>
        <v>0</v>
      </c>
      <c r="U247" s="99">
        <f t="shared" si="20"/>
        <v>0</v>
      </c>
      <c r="V247" s="100">
        <f t="shared" si="21"/>
        <v>0</v>
      </c>
      <c r="W247" s="99">
        <f t="shared" si="22"/>
        <v>0</v>
      </c>
      <c r="X247" s="81">
        <f t="shared" si="23"/>
        <v>0</v>
      </c>
      <c r="Y247" s="81">
        <f t="shared" si="24"/>
        <v>0</v>
      </c>
      <c r="Z247" s="81">
        <f t="shared" si="25"/>
        <v>0</v>
      </c>
      <c r="AA247" s="81">
        <f t="shared" si="26"/>
        <v>0</v>
      </c>
      <c r="AB247" s="81">
        <f t="shared" si="27"/>
        <v>0</v>
      </c>
      <c r="AC247" s="81" t="str">
        <f t="shared" si="28"/>
        <v/>
      </c>
      <c r="AD247" s="100">
        <f t="shared" si="29"/>
        <v>0</v>
      </c>
      <c r="AE247" s="101">
        <f t="shared" si="30"/>
        <v>0</v>
      </c>
      <c r="AF247" s="102">
        <f t="shared" si="31"/>
        <v>0</v>
      </c>
      <c r="AG247" s="102">
        <f t="shared" si="32"/>
        <v>0</v>
      </c>
      <c r="AH247" s="102">
        <f t="shared" si="33"/>
        <v>0</v>
      </c>
      <c r="AI247" s="6"/>
    </row>
    <row r="248" spans="8:35" ht="15" customHeight="1">
      <c r="H248" s="95">
        <v>193</v>
      </c>
      <c r="I248" s="95">
        <f t="shared" si="10"/>
        <v>-693788</v>
      </c>
      <c r="J248" s="96">
        <f t="shared" si="11"/>
        <v>694155</v>
      </c>
      <c r="K248" s="97">
        <f t="shared" si="12"/>
        <v>0</v>
      </c>
      <c r="L248" s="97">
        <f t="shared" si="13"/>
        <v>0</v>
      </c>
      <c r="M248" s="97">
        <f t="shared" si="14"/>
        <v>0</v>
      </c>
      <c r="N248" s="98">
        <f t="shared" si="15"/>
        <v>1</v>
      </c>
      <c r="O248" s="97">
        <f t="shared" si="7"/>
        <v>0</v>
      </c>
      <c r="P248" s="97">
        <f t="shared" si="16"/>
        <v>1</v>
      </c>
      <c r="Q248" s="99">
        <f t="shared" si="8"/>
        <v>0</v>
      </c>
      <c r="R248" s="99">
        <f t="shared" si="17"/>
        <v>1</v>
      </c>
      <c r="S248" s="99">
        <f t="shared" si="18"/>
        <v>1</v>
      </c>
      <c r="T248" s="99">
        <f t="shared" si="19"/>
        <v>0</v>
      </c>
      <c r="U248" s="99">
        <f t="shared" si="20"/>
        <v>0</v>
      </c>
      <c r="V248" s="100">
        <f t="shared" si="21"/>
        <v>0</v>
      </c>
      <c r="W248" s="99">
        <f t="shared" si="22"/>
        <v>0</v>
      </c>
      <c r="X248" s="81">
        <f t="shared" si="23"/>
        <v>0</v>
      </c>
      <c r="Y248" s="81">
        <f t="shared" si="24"/>
        <v>0</v>
      </c>
      <c r="Z248" s="81">
        <f t="shared" si="25"/>
        <v>0</v>
      </c>
      <c r="AA248" s="81">
        <f t="shared" si="26"/>
        <v>0</v>
      </c>
      <c r="AB248" s="81">
        <f t="shared" si="27"/>
        <v>0</v>
      </c>
      <c r="AC248" s="81" t="str">
        <f t="shared" si="28"/>
        <v/>
      </c>
      <c r="AD248" s="100">
        <f t="shared" si="29"/>
        <v>0</v>
      </c>
      <c r="AE248" s="101">
        <f t="shared" si="30"/>
        <v>0</v>
      </c>
      <c r="AF248" s="102">
        <f t="shared" si="31"/>
        <v>0</v>
      </c>
      <c r="AG248" s="102">
        <f t="shared" si="32"/>
        <v>0</v>
      </c>
      <c r="AH248" s="102">
        <f t="shared" si="33"/>
        <v>0</v>
      </c>
      <c r="AI248" s="6"/>
    </row>
    <row r="249" spans="8:35" ht="15" customHeight="1">
      <c r="H249" s="95">
        <v>194</v>
      </c>
      <c r="I249" s="95">
        <f t="shared" si="10"/>
        <v>-693789</v>
      </c>
      <c r="J249" s="96">
        <f t="shared" si="11"/>
        <v>694156</v>
      </c>
      <c r="K249" s="97">
        <f t="shared" si="12"/>
        <v>0</v>
      </c>
      <c r="L249" s="97">
        <f t="shared" si="13"/>
        <v>0</v>
      </c>
      <c r="M249" s="97">
        <f t="shared" si="14"/>
        <v>0</v>
      </c>
      <c r="N249" s="98">
        <f t="shared" si="15"/>
        <v>1</v>
      </c>
      <c r="O249" s="97">
        <f t="shared" si="7"/>
        <v>0</v>
      </c>
      <c r="P249" s="97">
        <f t="shared" si="16"/>
        <v>1</v>
      </c>
      <c r="Q249" s="99">
        <f t="shared" si="8"/>
        <v>0</v>
      </c>
      <c r="R249" s="99">
        <f t="shared" si="17"/>
        <v>1</v>
      </c>
      <c r="S249" s="99">
        <f t="shared" si="18"/>
        <v>1</v>
      </c>
      <c r="T249" s="99">
        <f t="shared" si="19"/>
        <v>0</v>
      </c>
      <c r="U249" s="99">
        <f t="shared" si="20"/>
        <v>0</v>
      </c>
      <c r="V249" s="100">
        <f t="shared" si="21"/>
        <v>0</v>
      </c>
      <c r="W249" s="99">
        <f t="shared" si="22"/>
        <v>0</v>
      </c>
      <c r="X249" s="81">
        <f t="shared" si="23"/>
        <v>0</v>
      </c>
      <c r="Y249" s="81">
        <f t="shared" si="24"/>
        <v>0</v>
      </c>
      <c r="Z249" s="81">
        <f t="shared" si="25"/>
        <v>0</v>
      </c>
      <c r="AA249" s="81">
        <f t="shared" si="26"/>
        <v>0</v>
      </c>
      <c r="AB249" s="81">
        <f t="shared" si="27"/>
        <v>0</v>
      </c>
      <c r="AC249" s="81" t="str">
        <f t="shared" si="28"/>
        <v/>
      </c>
      <c r="AD249" s="100">
        <f t="shared" si="29"/>
        <v>0</v>
      </c>
      <c r="AE249" s="101">
        <f t="shared" si="30"/>
        <v>0</v>
      </c>
      <c r="AF249" s="102">
        <f t="shared" si="31"/>
        <v>0</v>
      </c>
      <c r="AG249" s="102">
        <f t="shared" si="32"/>
        <v>0</v>
      </c>
      <c r="AH249" s="102">
        <f t="shared" si="33"/>
        <v>0</v>
      </c>
      <c r="AI249" s="6"/>
    </row>
    <row r="250" spans="8:35" ht="15" customHeight="1">
      <c r="H250" s="95">
        <v>195</v>
      </c>
      <c r="I250" s="95">
        <f t="shared" si="10"/>
        <v>-693790</v>
      </c>
      <c r="J250" s="96">
        <f t="shared" si="11"/>
        <v>694157</v>
      </c>
      <c r="K250" s="97">
        <f t="shared" si="12"/>
        <v>0</v>
      </c>
      <c r="L250" s="97">
        <f t="shared" si="13"/>
        <v>0</v>
      </c>
      <c r="M250" s="97">
        <f t="shared" si="14"/>
        <v>0</v>
      </c>
      <c r="N250" s="98">
        <f t="shared" si="15"/>
        <v>1</v>
      </c>
      <c r="O250" s="97">
        <f t="shared" si="7"/>
        <v>0</v>
      </c>
      <c r="P250" s="97">
        <f t="shared" si="16"/>
        <v>1</v>
      </c>
      <c r="Q250" s="99">
        <f t="shared" si="8"/>
        <v>0</v>
      </c>
      <c r="R250" s="99">
        <f t="shared" si="17"/>
        <v>1</v>
      </c>
      <c r="S250" s="99">
        <f t="shared" si="18"/>
        <v>1</v>
      </c>
      <c r="T250" s="99">
        <f t="shared" si="19"/>
        <v>0</v>
      </c>
      <c r="U250" s="99">
        <f t="shared" si="20"/>
        <v>0</v>
      </c>
      <c r="V250" s="100">
        <f t="shared" si="21"/>
        <v>0</v>
      </c>
      <c r="W250" s="99">
        <f t="shared" si="22"/>
        <v>0</v>
      </c>
      <c r="X250" s="81">
        <f t="shared" si="23"/>
        <v>0</v>
      </c>
      <c r="Y250" s="81">
        <f t="shared" si="24"/>
        <v>0</v>
      </c>
      <c r="Z250" s="81">
        <f t="shared" si="25"/>
        <v>0</v>
      </c>
      <c r="AA250" s="81">
        <f t="shared" si="26"/>
        <v>0</v>
      </c>
      <c r="AB250" s="81">
        <f t="shared" si="27"/>
        <v>0</v>
      </c>
      <c r="AC250" s="81" t="str">
        <f t="shared" si="28"/>
        <v/>
      </c>
      <c r="AD250" s="100">
        <f t="shared" si="29"/>
        <v>0</v>
      </c>
      <c r="AE250" s="101">
        <f t="shared" si="30"/>
        <v>0</v>
      </c>
      <c r="AF250" s="102">
        <f t="shared" si="31"/>
        <v>0</v>
      </c>
      <c r="AG250" s="102">
        <f t="shared" si="32"/>
        <v>0</v>
      </c>
      <c r="AH250" s="102">
        <f t="shared" si="33"/>
        <v>0</v>
      </c>
      <c r="AI250" s="6"/>
    </row>
    <row r="251" spans="8:35" ht="15" customHeight="1">
      <c r="H251" s="95">
        <v>196</v>
      </c>
      <c r="I251" s="95">
        <f t="shared" si="10"/>
        <v>-693791</v>
      </c>
      <c r="J251" s="96">
        <f t="shared" si="11"/>
        <v>694158</v>
      </c>
      <c r="K251" s="97">
        <f t="shared" si="12"/>
        <v>0</v>
      </c>
      <c r="L251" s="97">
        <f t="shared" si="13"/>
        <v>0</v>
      </c>
      <c r="M251" s="97">
        <f t="shared" si="14"/>
        <v>0</v>
      </c>
      <c r="N251" s="98">
        <f t="shared" si="15"/>
        <v>1</v>
      </c>
      <c r="O251" s="97">
        <f t="shared" si="7"/>
        <v>0</v>
      </c>
      <c r="P251" s="97">
        <f t="shared" si="16"/>
        <v>1</v>
      </c>
      <c r="Q251" s="99">
        <f t="shared" si="8"/>
        <v>0</v>
      </c>
      <c r="R251" s="99">
        <f t="shared" si="17"/>
        <v>1</v>
      </c>
      <c r="S251" s="99">
        <f t="shared" si="18"/>
        <v>1</v>
      </c>
      <c r="T251" s="99">
        <f t="shared" si="19"/>
        <v>0</v>
      </c>
      <c r="U251" s="99">
        <f t="shared" si="20"/>
        <v>0</v>
      </c>
      <c r="V251" s="100">
        <f t="shared" si="21"/>
        <v>0</v>
      </c>
      <c r="W251" s="99">
        <f t="shared" si="22"/>
        <v>0</v>
      </c>
      <c r="X251" s="81">
        <f t="shared" si="23"/>
        <v>0</v>
      </c>
      <c r="Y251" s="81">
        <f t="shared" si="24"/>
        <v>0</v>
      </c>
      <c r="Z251" s="81">
        <f t="shared" si="25"/>
        <v>0</v>
      </c>
      <c r="AA251" s="81">
        <f t="shared" si="26"/>
        <v>0</v>
      </c>
      <c r="AB251" s="81">
        <f t="shared" si="27"/>
        <v>0</v>
      </c>
      <c r="AC251" s="81" t="str">
        <f t="shared" si="28"/>
        <v/>
      </c>
      <c r="AD251" s="100">
        <f t="shared" si="29"/>
        <v>0</v>
      </c>
      <c r="AE251" s="101">
        <f t="shared" si="30"/>
        <v>0</v>
      </c>
      <c r="AF251" s="102">
        <f t="shared" si="31"/>
        <v>0</v>
      </c>
      <c r="AG251" s="102">
        <f t="shared" si="32"/>
        <v>0</v>
      </c>
      <c r="AH251" s="102">
        <f t="shared" si="33"/>
        <v>0</v>
      </c>
      <c r="AI251" s="6"/>
    </row>
    <row r="252" spans="8:35" ht="15" customHeight="1">
      <c r="H252" s="95">
        <v>197</v>
      </c>
      <c r="I252" s="95">
        <f t="shared" si="10"/>
        <v>-693792</v>
      </c>
      <c r="J252" s="96">
        <f t="shared" si="11"/>
        <v>694159</v>
      </c>
      <c r="K252" s="97">
        <f t="shared" si="12"/>
        <v>0</v>
      </c>
      <c r="L252" s="97">
        <f t="shared" si="13"/>
        <v>0</v>
      </c>
      <c r="M252" s="97">
        <f t="shared" si="14"/>
        <v>0</v>
      </c>
      <c r="N252" s="98">
        <f t="shared" si="15"/>
        <v>1</v>
      </c>
      <c r="O252" s="97">
        <f t="shared" si="7"/>
        <v>0</v>
      </c>
      <c r="P252" s="97">
        <f t="shared" si="16"/>
        <v>1</v>
      </c>
      <c r="Q252" s="99">
        <f t="shared" si="8"/>
        <v>0</v>
      </c>
      <c r="R252" s="99">
        <f t="shared" si="17"/>
        <v>1</v>
      </c>
      <c r="S252" s="99">
        <f t="shared" si="18"/>
        <v>1</v>
      </c>
      <c r="T252" s="99">
        <f t="shared" si="19"/>
        <v>0</v>
      </c>
      <c r="U252" s="99">
        <f t="shared" si="20"/>
        <v>0</v>
      </c>
      <c r="V252" s="100">
        <f t="shared" si="21"/>
        <v>0</v>
      </c>
      <c r="W252" s="99">
        <f t="shared" si="22"/>
        <v>0</v>
      </c>
      <c r="X252" s="81">
        <f t="shared" si="23"/>
        <v>0</v>
      </c>
      <c r="Y252" s="81">
        <f t="shared" si="24"/>
        <v>0</v>
      </c>
      <c r="Z252" s="81">
        <f t="shared" si="25"/>
        <v>0</v>
      </c>
      <c r="AA252" s="81">
        <f t="shared" si="26"/>
        <v>0</v>
      </c>
      <c r="AB252" s="81">
        <f t="shared" si="27"/>
        <v>0</v>
      </c>
      <c r="AC252" s="81" t="str">
        <f t="shared" si="28"/>
        <v/>
      </c>
      <c r="AD252" s="100">
        <f t="shared" si="29"/>
        <v>0</v>
      </c>
      <c r="AE252" s="101">
        <f t="shared" si="30"/>
        <v>0</v>
      </c>
      <c r="AF252" s="102">
        <f t="shared" si="31"/>
        <v>0</v>
      </c>
      <c r="AG252" s="102">
        <f t="shared" si="32"/>
        <v>0</v>
      </c>
      <c r="AH252" s="102">
        <f t="shared" si="33"/>
        <v>0</v>
      </c>
      <c r="AI252" s="6"/>
    </row>
    <row r="253" spans="8:35" ht="15" customHeight="1">
      <c r="H253" s="95">
        <v>198</v>
      </c>
      <c r="I253" s="95">
        <f t="shared" si="10"/>
        <v>-693793</v>
      </c>
      <c r="J253" s="96">
        <f t="shared" si="11"/>
        <v>694160</v>
      </c>
      <c r="K253" s="97">
        <f t="shared" si="12"/>
        <v>0</v>
      </c>
      <c r="L253" s="97">
        <f t="shared" si="13"/>
        <v>0</v>
      </c>
      <c r="M253" s="97">
        <f t="shared" si="14"/>
        <v>0</v>
      </c>
      <c r="N253" s="98">
        <f t="shared" si="15"/>
        <v>1</v>
      </c>
      <c r="O253" s="97">
        <f t="shared" si="7"/>
        <v>0</v>
      </c>
      <c r="P253" s="97">
        <f t="shared" si="16"/>
        <v>1</v>
      </c>
      <c r="Q253" s="99">
        <f t="shared" si="8"/>
        <v>0</v>
      </c>
      <c r="R253" s="99">
        <f t="shared" si="17"/>
        <v>1</v>
      </c>
      <c r="S253" s="99">
        <f t="shared" si="18"/>
        <v>1</v>
      </c>
      <c r="T253" s="99">
        <f t="shared" si="19"/>
        <v>0</v>
      </c>
      <c r="U253" s="99">
        <f t="shared" si="20"/>
        <v>0</v>
      </c>
      <c r="V253" s="100">
        <f t="shared" si="21"/>
        <v>0</v>
      </c>
      <c r="W253" s="99">
        <f t="shared" si="22"/>
        <v>0</v>
      </c>
      <c r="X253" s="81">
        <f t="shared" si="23"/>
        <v>0</v>
      </c>
      <c r="Y253" s="81">
        <f t="shared" si="24"/>
        <v>0</v>
      </c>
      <c r="Z253" s="81">
        <f t="shared" si="25"/>
        <v>0</v>
      </c>
      <c r="AA253" s="81">
        <f t="shared" si="26"/>
        <v>0</v>
      </c>
      <c r="AB253" s="81">
        <f t="shared" si="27"/>
        <v>0</v>
      </c>
      <c r="AC253" s="81" t="str">
        <f t="shared" si="28"/>
        <v/>
      </c>
      <c r="AD253" s="100">
        <f t="shared" si="29"/>
        <v>0</v>
      </c>
      <c r="AE253" s="101">
        <f t="shared" si="30"/>
        <v>0</v>
      </c>
      <c r="AF253" s="102">
        <f t="shared" si="31"/>
        <v>0</v>
      </c>
      <c r="AG253" s="102">
        <f t="shared" si="32"/>
        <v>0</v>
      </c>
      <c r="AH253" s="102">
        <f t="shared" si="33"/>
        <v>0</v>
      </c>
      <c r="AI253" s="6"/>
    </row>
    <row r="254" spans="8:35" ht="15" customHeight="1">
      <c r="H254" s="95">
        <v>199</v>
      </c>
      <c r="I254" s="95">
        <f t="shared" si="10"/>
        <v>-693794</v>
      </c>
      <c r="J254" s="96">
        <f t="shared" si="11"/>
        <v>694161</v>
      </c>
      <c r="K254" s="97">
        <f t="shared" si="12"/>
        <v>0</v>
      </c>
      <c r="L254" s="97">
        <f t="shared" si="13"/>
        <v>0</v>
      </c>
      <c r="M254" s="97">
        <f t="shared" si="14"/>
        <v>0</v>
      </c>
      <c r="N254" s="98">
        <f t="shared" si="15"/>
        <v>1</v>
      </c>
      <c r="O254" s="97">
        <f t="shared" si="7"/>
        <v>0</v>
      </c>
      <c r="P254" s="97">
        <f t="shared" si="16"/>
        <v>1</v>
      </c>
      <c r="Q254" s="99">
        <f t="shared" si="8"/>
        <v>0</v>
      </c>
      <c r="R254" s="99">
        <f t="shared" si="17"/>
        <v>1</v>
      </c>
      <c r="S254" s="99">
        <f t="shared" si="18"/>
        <v>1</v>
      </c>
      <c r="T254" s="99">
        <f t="shared" si="19"/>
        <v>0</v>
      </c>
      <c r="U254" s="99">
        <f t="shared" si="20"/>
        <v>0</v>
      </c>
      <c r="V254" s="100">
        <f t="shared" si="21"/>
        <v>0</v>
      </c>
      <c r="W254" s="99">
        <f t="shared" si="22"/>
        <v>0</v>
      </c>
      <c r="X254" s="81">
        <f t="shared" si="23"/>
        <v>0</v>
      </c>
      <c r="Y254" s="81">
        <f t="shared" si="24"/>
        <v>0</v>
      </c>
      <c r="Z254" s="81">
        <f t="shared" si="25"/>
        <v>0</v>
      </c>
      <c r="AA254" s="81">
        <f t="shared" si="26"/>
        <v>0</v>
      </c>
      <c r="AB254" s="81">
        <f t="shared" si="27"/>
        <v>0</v>
      </c>
      <c r="AC254" s="81" t="str">
        <f t="shared" si="28"/>
        <v/>
      </c>
      <c r="AD254" s="100">
        <f t="shared" si="29"/>
        <v>0</v>
      </c>
      <c r="AE254" s="101">
        <f t="shared" si="30"/>
        <v>0</v>
      </c>
      <c r="AF254" s="102">
        <f t="shared" si="31"/>
        <v>0</v>
      </c>
      <c r="AG254" s="102">
        <f t="shared" si="32"/>
        <v>0</v>
      </c>
      <c r="AH254" s="102">
        <f t="shared" si="33"/>
        <v>0</v>
      </c>
      <c r="AI254" s="6"/>
    </row>
    <row r="255" spans="8:35" ht="15" customHeight="1">
      <c r="H255" s="95">
        <v>200</v>
      </c>
      <c r="I255" s="95">
        <f t="shared" si="10"/>
        <v>-693795</v>
      </c>
      <c r="J255" s="96">
        <f t="shared" si="11"/>
        <v>694162</v>
      </c>
      <c r="K255" s="97">
        <f t="shared" si="12"/>
        <v>0</v>
      </c>
      <c r="L255" s="97">
        <f t="shared" si="13"/>
        <v>0</v>
      </c>
      <c r="M255" s="97">
        <f t="shared" si="14"/>
        <v>0</v>
      </c>
      <c r="N255" s="98">
        <f t="shared" si="15"/>
        <v>1</v>
      </c>
      <c r="O255" s="97">
        <f t="shared" si="7"/>
        <v>0</v>
      </c>
      <c r="P255" s="97">
        <f t="shared" si="16"/>
        <v>1</v>
      </c>
      <c r="Q255" s="99">
        <f t="shared" si="8"/>
        <v>0</v>
      </c>
      <c r="R255" s="99">
        <f t="shared" si="17"/>
        <v>1</v>
      </c>
      <c r="S255" s="99">
        <f t="shared" si="18"/>
        <v>1</v>
      </c>
      <c r="T255" s="99">
        <f t="shared" si="19"/>
        <v>0</v>
      </c>
      <c r="U255" s="99">
        <f t="shared" si="20"/>
        <v>0</v>
      </c>
      <c r="V255" s="100">
        <f t="shared" si="21"/>
        <v>0</v>
      </c>
      <c r="W255" s="99">
        <f t="shared" si="22"/>
        <v>0</v>
      </c>
      <c r="X255" s="81">
        <f t="shared" si="23"/>
        <v>0</v>
      </c>
      <c r="Y255" s="81">
        <f t="shared" si="24"/>
        <v>0</v>
      </c>
      <c r="Z255" s="81">
        <f t="shared" si="25"/>
        <v>0</v>
      </c>
      <c r="AA255" s="81">
        <f t="shared" si="26"/>
        <v>0</v>
      </c>
      <c r="AB255" s="81">
        <f t="shared" si="27"/>
        <v>0</v>
      </c>
      <c r="AC255" s="81" t="str">
        <f t="shared" si="28"/>
        <v/>
      </c>
      <c r="AD255" s="100">
        <f t="shared" si="29"/>
        <v>0</v>
      </c>
      <c r="AE255" s="101">
        <f t="shared" si="30"/>
        <v>0</v>
      </c>
      <c r="AF255" s="102">
        <f t="shared" si="31"/>
        <v>0</v>
      </c>
      <c r="AG255" s="102">
        <f t="shared" si="32"/>
        <v>0</v>
      </c>
      <c r="AH255" s="102">
        <f t="shared" si="33"/>
        <v>0</v>
      </c>
      <c r="AI255" s="6"/>
    </row>
    <row r="256" spans="8:35" ht="15" customHeight="1">
      <c r="H256" s="95">
        <v>201</v>
      </c>
      <c r="I256" s="95">
        <f t="shared" si="10"/>
        <v>-693796</v>
      </c>
      <c r="J256" s="96">
        <f t="shared" si="11"/>
        <v>694163</v>
      </c>
      <c r="K256" s="97">
        <f t="shared" si="12"/>
        <v>0</v>
      </c>
      <c r="L256" s="97">
        <f t="shared" si="13"/>
        <v>0</v>
      </c>
      <c r="M256" s="97">
        <f t="shared" si="14"/>
        <v>0</v>
      </c>
      <c r="N256" s="98">
        <f t="shared" si="15"/>
        <v>1</v>
      </c>
      <c r="O256" s="97">
        <f t="shared" si="7"/>
        <v>0</v>
      </c>
      <c r="P256" s="97">
        <f t="shared" si="16"/>
        <v>1</v>
      </c>
      <c r="Q256" s="99">
        <f t="shared" si="8"/>
        <v>0</v>
      </c>
      <c r="R256" s="99">
        <f t="shared" si="17"/>
        <v>1</v>
      </c>
      <c r="S256" s="99">
        <f t="shared" si="18"/>
        <v>1</v>
      </c>
      <c r="T256" s="99">
        <f t="shared" si="19"/>
        <v>0</v>
      </c>
      <c r="U256" s="99">
        <f t="shared" si="20"/>
        <v>0</v>
      </c>
      <c r="V256" s="100">
        <f t="shared" si="21"/>
        <v>0</v>
      </c>
      <c r="W256" s="99">
        <f t="shared" si="22"/>
        <v>0</v>
      </c>
      <c r="X256" s="81">
        <f t="shared" si="23"/>
        <v>0</v>
      </c>
      <c r="Y256" s="81">
        <f t="shared" si="24"/>
        <v>0</v>
      </c>
      <c r="Z256" s="81">
        <f t="shared" si="25"/>
        <v>0</v>
      </c>
      <c r="AA256" s="81">
        <f t="shared" si="26"/>
        <v>0</v>
      </c>
      <c r="AB256" s="81">
        <f t="shared" si="27"/>
        <v>0</v>
      </c>
      <c r="AC256" s="81" t="str">
        <f t="shared" si="28"/>
        <v/>
      </c>
      <c r="AD256" s="100">
        <f t="shared" si="29"/>
        <v>0</v>
      </c>
      <c r="AE256" s="101">
        <f t="shared" si="30"/>
        <v>0</v>
      </c>
      <c r="AF256" s="102">
        <f t="shared" si="31"/>
        <v>0</v>
      </c>
      <c r="AG256" s="102">
        <f t="shared" si="32"/>
        <v>0</v>
      </c>
      <c r="AH256" s="102">
        <f t="shared" si="33"/>
        <v>0</v>
      </c>
      <c r="AI256" s="6"/>
    </row>
    <row r="257" spans="8:35" ht="15" customHeight="1">
      <c r="H257" s="95">
        <v>202</v>
      </c>
      <c r="I257" s="95">
        <f t="shared" si="10"/>
        <v>-693797</v>
      </c>
      <c r="J257" s="96">
        <f t="shared" si="11"/>
        <v>694164</v>
      </c>
      <c r="K257" s="97">
        <f t="shared" si="12"/>
        <v>0</v>
      </c>
      <c r="L257" s="97">
        <f t="shared" si="13"/>
        <v>0</v>
      </c>
      <c r="M257" s="97">
        <f t="shared" si="14"/>
        <v>0</v>
      </c>
      <c r="N257" s="98">
        <f t="shared" si="15"/>
        <v>1</v>
      </c>
      <c r="O257" s="97">
        <f t="shared" si="7"/>
        <v>0</v>
      </c>
      <c r="P257" s="97">
        <f t="shared" si="16"/>
        <v>1</v>
      </c>
      <c r="Q257" s="99">
        <f t="shared" si="8"/>
        <v>0</v>
      </c>
      <c r="R257" s="99">
        <f t="shared" si="17"/>
        <v>1</v>
      </c>
      <c r="S257" s="99">
        <f t="shared" si="18"/>
        <v>1</v>
      </c>
      <c r="T257" s="99">
        <f t="shared" si="19"/>
        <v>0</v>
      </c>
      <c r="U257" s="99">
        <f t="shared" si="20"/>
        <v>0</v>
      </c>
      <c r="V257" s="100">
        <f t="shared" si="21"/>
        <v>0</v>
      </c>
      <c r="W257" s="99">
        <f t="shared" si="22"/>
        <v>0</v>
      </c>
      <c r="X257" s="81">
        <f t="shared" si="23"/>
        <v>0</v>
      </c>
      <c r="Y257" s="81">
        <f t="shared" si="24"/>
        <v>0</v>
      </c>
      <c r="Z257" s="81">
        <f t="shared" si="25"/>
        <v>0</v>
      </c>
      <c r="AA257" s="81">
        <f t="shared" si="26"/>
        <v>0</v>
      </c>
      <c r="AB257" s="81">
        <f t="shared" si="27"/>
        <v>0</v>
      </c>
      <c r="AC257" s="81" t="str">
        <f t="shared" si="28"/>
        <v/>
      </c>
      <c r="AD257" s="100">
        <f t="shared" si="29"/>
        <v>0</v>
      </c>
      <c r="AE257" s="101">
        <f t="shared" si="30"/>
        <v>0</v>
      </c>
      <c r="AF257" s="102">
        <f t="shared" si="31"/>
        <v>0</v>
      </c>
      <c r="AG257" s="102">
        <f t="shared" si="32"/>
        <v>0</v>
      </c>
      <c r="AH257" s="102">
        <f t="shared" si="33"/>
        <v>0</v>
      </c>
      <c r="AI257" s="6"/>
    </row>
    <row r="258" spans="8:35" ht="15" customHeight="1">
      <c r="H258" s="95">
        <v>203</v>
      </c>
      <c r="I258" s="95">
        <f t="shared" si="10"/>
        <v>-693798</v>
      </c>
      <c r="J258" s="96">
        <f t="shared" si="11"/>
        <v>694165</v>
      </c>
      <c r="K258" s="97">
        <f t="shared" si="12"/>
        <v>0</v>
      </c>
      <c r="L258" s="97">
        <f t="shared" si="13"/>
        <v>0</v>
      </c>
      <c r="M258" s="97">
        <f t="shared" si="14"/>
        <v>0</v>
      </c>
      <c r="N258" s="98">
        <f t="shared" si="15"/>
        <v>1</v>
      </c>
      <c r="O258" s="97">
        <f t="shared" si="7"/>
        <v>0</v>
      </c>
      <c r="P258" s="97">
        <f t="shared" si="16"/>
        <v>1</v>
      </c>
      <c r="Q258" s="99">
        <f t="shared" si="8"/>
        <v>0</v>
      </c>
      <c r="R258" s="99">
        <f t="shared" si="17"/>
        <v>1</v>
      </c>
      <c r="S258" s="99">
        <f t="shared" si="18"/>
        <v>1</v>
      </c>
      <c r="T258" s="99">
        <f t="shared" si="19"/>
        <v>0</v>
      </c>
      <c r="U258" s="99">
        <f t="shared" si="20"/>
        <v>0</v>
      </c>
      <c r="V258" s="100">
        <f t="shared" si="21"/>
        <v>0</v>
      </c>
      <c r="W258" s="99">
        <f t="shared" si="22"/>
        <v>0</v>
      </c>
      <c r="X258" s="81">
        <f t="shared" si="23"/>
        <v>0</v>
      </c>
      <c r="Y258" s="81">
        <f t="shared" si="24"/>
        <v>0</v>
      </c>
      <c r="Z258" s="81">
        <f t="shared" si="25"/>
        <v>0</v>
      </c>
      <c r="AA258" s="81">
        <f t="shared" si="26"/>
        <v>0</v>
      </c>
      <c r="AB258" s="81">
        <f t="shared" si="27"/>
        <v>0</v>
      </c>
      <c r="AC258" s="81" t="str">
        <f t="shared" si="28"/>
        <v/>
      </c>
      <c r="AD258" s="100">
        <f t="shared" si="29"/>
        <v>0</v>
      </c>
      <c r="AE258" s="101">
        <f t="shared" si="30"/>
        <v>0</v>
      </c>
      <c r="AF258" s="102">
        <f t="shared" si="31"/>
        <v>0</v>
      </c>
      <c r="AG258" s="102">
        <f t="shared" si="32"/>
        <v>0</v>
      </c>
      <c r="AH258" s="102">
        <f t="shared" si="33"/>
        <v>0</v>
      </c>
      <c r="AI258" s="6"/>
    </row>
    <row r="259" spans="8:35" ht="15" customHeight="1">
      <c r="H259" s="95">
        <v>204</v>
      </c>
      <c r="I259" s="95">
        <f t="shared" si="10"/>
        <v>-693799</v>
      </c>
      <c r="J259" s="96">
        <f t="shared" si="11"/>
        <v>694166</v>
      </c>
      <c r="K259" s="97">
        <f t="shared" si="12"/>
        <v>0</v>
      </c>
      <c r="L259" s="97">
        <f t="shared" si="13"/>
        <v>0</v>
      </c>
      <c r="M259" s="97">
        <f t="shared" si="14"/>
        <v>0</v>
      </c>
      <c r="N259" s="98">
        <f t="shared" si="15"/>
        <v>1</v>
      </c>
      <c r="O259" s="97">
        <f t="shared" si="7"/>
        <v>0</v>
      </c>
      <c r="P259" s="97">
        <f t="shared" si="16"/>
        <v>1</v>
      </c>
      <c r="Q259" s="99">
        <f t="shared" si="8"/>
        <v>0</v>
      </c>
      <c r="R259" s="99">
        <f t="shared" si="17"/>
        <v>1</v>
      </c>
      <c r="S259" s="99">
        <f t="shared" si="18"/>
        <v>1</v>
      </c>
      <c r="T259" s="99">
        <f t="shared" si="19"/>
        <v>0</v>
      </c>
      <c r="U259" s="99">
        <f t="shared" si="20"/>
        <v>0</v>
      </c>
      <c r="V259" s="100">
        <f t="shared" si="21"/>
        <v>0</v>
      </c>
      <c r="W259" s="99">
        <f t="shared" si="22"/>
        <v>0</v>
      </c>
      <c r="X259" s="81">
        <f t="shared" si="23"/>
        <v>0</v>
      </c>
      <c r="Y259" s="81">
        <f t="shared" si="24"/>
        <v>0</v>
      </c>
      <c r="Z259" s="81">
        <f t="shared" si="25"/>
        <v>0</v>
      </c>
      <c r="AA259" s="81">
        <f t="shared" si="26"/>
        <v>0</v>
      </c>
      <c r="AB259" s="81">
        <f t="shared" si="27"/>
        <v>0</v>
      </c>
      <c r="AC259" s="81" t="str">
        <f t="shared" si="28"/>
        <v/>
      </c>
      <c r="AD259" s="100">
        <f t="shared" si="29"/>
        <v>0</v>
      </c>
      <c r="AE259" s="101">
        <f t="shared" si="30"/>
        <v>0</v>
      </c>
      <c r="AF259" s="102">
        <f t="shared" si="31"/>
        <v>0</v>
      </c>
      <c r="AG259" s="102">
        <f t="shared" si="32"/>
        <v>0</v>
      </c>
      <c r="AH259" s="102">
        <f t="shared" si="33"/>
        <v>0</v>
      </c>
      <c r="AI259" s="6"/>
    </row>
    <row r="260" spans="8:35" ht="15" customHeight="1">
      <c r="H260" s="95">
        <v>205</v>
      </c>
      <c r="I260" s="95">
        <f t="shared" si="10"/>
        <v>-693800</v>
      </c>
      <c r="J260" s="96">
        <f t="shared" si="11"/>
        <v>694167</v>
      </c>
      <c r="K260" s="97">
        <f t="shared" si="12"/>
        <v>0</v>
      </c>
      <c r="L260" s="97">
        <f t="shared" si="13"/>
        <v>0</v>
      </c>
      <c r="M260" s="97">
        <f t="shared" si="14"/>
        <v>0</v>
      </c>
      <c r="N260" s="98">
        <f t="shared" si="15"/>
        <v>1</v>
      </c>
      <c r="O260" s="97">
        <f t="shared" si="7"/>
        <v>0</v>
      </c>
      <c r="P260" s="97">
        <f t="shared" si="16"/>
        <v>1</v>
      </c>
      <c r="Q260" s="99">
        <f t="shared" si="8"/>
        <v>0</v>
      </c>
      <c r="R260" s="99">
        <f t="shared" si="17"/>
        <v>1</v>
      </c>
      <c r="S260" s="99">
        <f t="shared" si="18"/>
        <v>1</v>
      </c>
      <c r="T260" s="99">
        <f t="shared" si="19"/>
        <v>0</v>
      </c>
      <c r="U260" s="99">
        <f t="shared" si="20"/>
        <v>0</v>
      </c>
      <c r="V260" s="100">
        <f t="shared" si="21"/>
        <v>0</v>
      </c>
      <c r="W260" s="99">
        <f t="shared" si="22"/>
        <v>0</v>
      </c>
      <c r="X260" s="81">
        <f t="shared" si="23"/>
        <v>0</v>
      </c>
      <c r="Y260" s="81">
        <f t="shared" si="24"/>
        <v>0</v>
      </c>
      <c r="Z260" s="81">
        <f t="shared" si="25"/>
        <v>0</v>
      </c>
      <c r="AA260" s="81">
        <f t="shared" si="26"/>
        <v>0</v>
      </c>
      <c r="AB260" s="81">
        <f t="shared" si="27"/>
        <v>0</v>
      </c>
      <c r="AC260" s="81" t="str">
        <f t="shared" si="28"/>
        <v/>
      </c>
      <c r="AD260" s="100">
        <f t="shared" si="29"/>
        <v>0</v>
      </c>
      <c r="AE260" s="101">
        <f t="shared" si="30"/>
        <v>0</v>
      </c>
      <c r="AF260" s="102">
        <f t="shared" si="31"/>
        <v>0</v>
      </c>
      <c r="AG260" s="102">
        <f t="shared" si="32"/>
        <v>0</v>
      </c>
      <c r="AH260" s="102">
        <f t="shared" si="33"/>
        <v>0</v>
      </c>
      <c r="AI260" s="6"/>
    </row>
    <row r="261" spans="8:35" ht="15" customHeight="1">
      <c r="H261" s="95">
        <v>206</v>
      </c>
      <c r="I261" s="95">
        <f t="shared" si="10"/>
        <v>-693801</v>
      </c>
      <c r="J261" s="96">
        <f t="shared" si="11"/>
        <v>694168</v>
      </c>
      <c r="K261" s="97">
        <f t="shared" si="12"/>
        <v>0</v>
      </c>
      <c r="L261" s="97">
        <f t="shared" si="13"/>
        <v>0</v>
      </c>
      <c r="M261" s="97">
        <f t="shared" si="14"/>
        <v>0</v>
      </c>
      <c r="N261" s="98">
        <f t="shared" si="15"/>
        <v>1</v>
      </c>
      <c r="O261" s="97">
        <f t="shared" si="7"/>
        <v>0</v>
      </c>
      <c r="P261" s="97">
        <f t="shared" si="16"/>
        <v>1</v>
      </c>
      <c r="Q261" s="99">
        <f t="shared" si="8"/>
        <v>0</v>
      </c>
      <c r="R261" s="99">
        <f t="shared" si="17"/>
        <v>1</v>
      </c>
      <c r="S261" s="99">
        <f t="shared" si="18"/>
        <v>1</v>
      </c>
      <c r="T261" s="99">
        <f t="shared" si="19"/>
        <v>0</v>
      </c>
      <c r="U261" s="99">
        <f t="shared" si="20"/>
        <v>0</v>
      </c>
      <c r="V261" s="100">
        <f t="shared" si="21"/>
        <v>0</v>
      </c>
      <c r="W261" s="99">
        <f t="shared" si="22"/>
        <v>0</v>
      </c>
      <c r="X261" s="81">
        <f t="shared" si="23"/>
        <v>0</v>
      </c>
      <c r="Y261" s="81">
        <f t="shared" si="24"/>
        <v>0</v>
      </c>
      <c r="Z261" s="81">
        <f t="shared" si="25"/>
        <v>0</v>
      </c>
      <c r="AA261" s="81">
        <f t="shared" si="26"/>
        <v>0</v>
      </c>
      <c r="AB261" s="81">
        <f t="shared" si="27"/>
        <v>0</v>
      </c>
      <c r="AC261" s="81" t="str">
        <f t="shared" si="28"/>
        <v/>
      </c>
      <c r="AD261" s="100">
        <f t="shared" si="29"/>
        <v>0</v>
      </c>
      <c r="AE261" s="101">
        <f t="shared" si="30"/>
        <v>0</v>
      </c>
      <c r="AF261" s="102">
        <f t="shared" si="31"/>
        <v>0</v>
      </c>
      <c r="AG261" s="102">
        <f t="shared" si="32"/>
        <v>0</v>
      </c>
      <c r="AH261" s="102">
        <f t="shared" si="33"/>
        <v>0</v>
      </c>
      <c r="AI261" s="6"/>
    </row>
    <row r="262" spans="8:35" ht="15" customHeight="1">
      <c r="H262" s="95">
        <v>207</v>
      </c>
      <c r="I262" s="95">
        <f t="shared" si="10"/>
        <v>-693802</v>
      </c>
      <c r="J262" s="96">
        <f t="shared" si="11"/>
        <v>694169</v>
      </c>
      <c r="K262" s="97">
        <f t="shared" si="12"/>
        <v>0</v>
      </c>
      <c r="L262" s="97">
        <f t="shared" si="13"/>
        <v>0</v>
      </c>
      <c r="M262" s="97">
        <f t="shared" si="14"/>
        <v>0</v>
      </c>
      <c r="N262" s="98">
        <f t="shared" si="15"/>
        <v>1</v>
      </c>
      <c r="O262" s="97">
        <f t="shared" si="7"/>
        <v>0</v>
      </c>
      <c r="P262" s="97">
        <f t="shared" si="16"/>
        <v>1</v>
      </c>
      <c r="Q262" s="99">
        <f t="shared" si="8"/>
        <v>0</v>
      </c>
      <c r="R262" s="99">
        <f t="shared" si="17"/>
        <v>1</v>
      </c>
      <c r="S262" s="99">
        <f t="shared" si="18"/>
        <v>1</v>
      </c>
      <c r="T262" s="99">
        <f t="shared" si="19"/>
        <v>0</v>
      </c>
      <c r="U262" s="99">
        <f t="shared" si="20"/>
        <v>0</v>
      </c>
      <c r="V262" s="100">
        <f t="shared" si="21"/>
        <v>0</v>
      </c>
      <c r="W262" s="99">
        <f t="shared" si="22"/>
        <v>0</v>
      </c>
      <c r="X262" s="81">
        <f t="shared" si="23"/>
        <v>0</v>
      </c>
      <c r="Y262" s="81">
        <f t="shared" si="24"/>
        <v>0</v>
      </c>
      <c r="Z262" s="81">
        <f t="shared" si="25"/>
        <v>0</v>
      </c>
      <c r="AA262" s="81">
        <f t="shared" si="26"/>
        <v>0</v>
      </c>
      <c r="AB262" s="81">
        <f t="shared" si="27"/>
        <v>0</v>
      </c>
      <c r="AC262" s="81" t="str">
        <f t="shared" si="28"/>
        <v/>
      </c>
      <c r="AD262" s="100">
        <f t="shared" si="29"/>
        <v>0</v>
      </c>
      <c r="AE262" s="101">
        <f t="shared" si="30"/>
        <v>0</v>
      </c>
      <c r="AF262" s="102">
        <f t="shared" si="31"/>
        <v>0</v>
      </c>
      <c r="AG262" s="102">
        <f t="shared" si="32"/>
        <v>0</v>
      </c>
      <c r="AH262" s="102">
        <f t="shared" si="33"/>
        <v>0</v>
      </c>
      <c r="AI262" s="6"/>
    </row>
    <row r="263" spans="8:35" ht="15" customHeight="1">
      <c r="H263" s="95">
        <v>208</v>
      </c>
      <c r="I263" s="95">
        <f t="shared" si="10"/>
        <v>-693803</v>
      </c>
      <c r="J263" s="96">
        <f t="shared" si="11"/>
        <v>694170</v>
      </c>
      <c r="K263" s="97">
        <f t="shared" si="12"/>
        <v>0</v>
      </c>
      <c r="L263" s="97">
        <f t="shared" si="13"/>
        <v>0</v>
      </c>
      <c r="M263" s="97">
        <f t="shared" si="14"/>
        <v>0</v>
      </c>
      <c r="N263" s="98">
        <f t="shared" si="15"/>
        <v>1</v>
      </c>
      <c r="O263" s="97">
        <f t="shared" si="7"/>
        <v>0</v>
      </c>
      <c r="P263" s="97">
        <f t="shared" si="16"/>
        <v>1</v>
      </c>
      <c r="Q263" s="99">
        <f t="shared" si="8"/>
        <v>0</v>
      </c>
      <c r="R263" s="99">
        <f t="shared" si="17"/>
        <v>1</v>
      </c>
      <c r="S263" s="99">
        <f t="shared" si="18"/>
        <v>1</v>
      </c>
      <c r="T263" s="99">
        <f t="shared" si="19"/>
        <v>0</v>
      </c>
      <c r="U263" s="99">
        <f t="shared" si="20"/>
        <v>0</v>
      </c>
      <c r="V263" s="100">
        <f t="shared" si="21"/>
        <v>0</v>
      </c>
      <c r="W263" s="99">
        <f t="shared" si="22"/>
        <v>0</v>
      </c>
      <c r="X263" s="81">
        <f t="shared" si="23"/>
        <v>0</v>
      </c>
      <c r="Y263" s="81">
        <f t="shared" si="24"/>
        <v>0</v>
      </c>
      <c r="Z263" s="81">
        <f t="shared" si="25"/>
        <v>0</v>
      </c>
      <c r="AA263" s="81">
        <f t="shared" si="26"/>
        <v>0</v>
      </c>
      <c r="AB263" s="81">
        <f t="shared" si="27"/>
        <v>0</v>
      </c>
      <c r="AC263" s="81" t="str">
        <f t="shared" si="28"/>
        <v/>
      </c>
      <c r="AD263" s="100">
        <f t="shared" si="29"/>
        <v>0</v>
      </c>
      <c r="AE263" s="101">
        <f t="shared" si="30"/>
        <v>0</v>
      </c>
      <c r="AF263" s="102">
        <f t="shared" si="31"/>
        <v>0</v>
      </c>
      <c r="AG263" s="102">
        <f t="shared" si="32"/>
        <v>0</v>
      </c>
      <c r="AH263" s="102">
        <f t="shared" si="33"/>
        <v>0</v>
      </c>
      <c r="AI263" s="6"/>
    </row>
    <row r="264" spans="8:35" ht="15" customHeight="1">
      <c r="H264" s="95">
        <v>209</v>
      </c>
      <c r="I264" s="95">
        <f t="shared" si="10"/>
        <v>-693804</v>
      </c>
      <c r="J264" s="96">
        <f t="shared" si="11"/>
        <v>694171</v>
      </c>
      <c r="K264" s="97">
        <f t="shared" si="12"/>
        <v>0</v>
      </c>
      <c r="L264" s="97">
        <f t="shared" si="13"/>
        <v>0</v>
      </c>
      <c r="M264" s="97">
        <f t="shared" si="14"/>
        <v>0</v>
      </c>
      <c r="N264" s="98">
        <f t="shared" si="15"/>
        <v>1</v>
      </c>
      <c r="O264" s="97">
        <f t="shared" si="7"/>
        <v>0</v>
      </c>
      <c r="P264" s="97">
        <f t="shared" si="16"/>
        <v>1</v>
      </c>
      <c r="Q264" s="99">
        <f t="shared" si="8"/>
        <v>0</v>
      </c>
      <c r="R264" s="99">
        <f t="shared" si="17"/>
        <v>1</v>
      </c>
      <c r="S264" s="99">
        <f t="shared" si="18"/>
        <v>1</v>
      </c>
      <c r="T264" s="99">
        <f t="shared" si="19"/>
        <v>0</v>
      </c>
      <c r="U264" s="99">
        <f t="shared" si="20"/>
        <v>0</v>
      </c>
      <c r="V264" s="100">
        <f t="shared" si="21"/>
        <v>0</v>
      </c>
      <c r="W264" s="99">
        <f t="shared" si="22"/>
        <v>0</v>
      </c>
      <c r="X264" s="81">
        <f t="shared" si="23"/>
        <v>0</v>
      </c>
      <c r="Y264" s="81">
        <f t="shared" si="24"/>
        <v>0</v>
      </c>
      <c r="Z264" s="81">
        <f t="shared" si="25"/>
        <v>0</v>
      </c>
      <c r="AA264" s="81">
        <f t="shared" si="26"/>
        <v>0</v>
      </c>
      <c r="AB264" s="81">
        <f t="shared" si="27"/>
        <v>0</v>
      </c>
      <c r="AC264" s="81" t="str">
        <f t="shared" si="28"/>
        <v/>
      </c>
      <c r="AD264" s="100">
        <f t="shared" si="29"/>
        <v>0</v>
      </c>
      <c r="AE264" s="101">
        <f t="shared" si="30"/>
        <v>0</v>
      </c>
      <c r="AF264" s="102">
        <f t="shared" si="31"/>
        <v>0</v>
      </c>
      <c r="AG264" s="102">
        <f t="shared" si="32"/>
        <v>0</v>
      </c>
      <c r="AH264" s="102">
        <f t="shared" si="33"/>
        <v>0</v>
      </c>
      <c r="AI264" s="6"/>
    </row>
    <row r="265" spans="8:35" ht="15" customHeight="1">
      <c r="H265" s="95">
        <v>210</v>
      </c>
      <c r="I265" s="95">
        <f t="shared" si="10"/>
        <v>-693805</v>
      </c>
      <c r="J265" s="96">
        <f t="shared" si="11"/>
        <v>694172</v>
      </c>
      <c r="K265" s="97">
        <f t="shared" si="12"/>
        <v>0</v>
      </c>
      <c r="L265" s="97">
        <f t="shared" si="13"/>
        <v>0</v>
      </c>
      <c r="M265" s="97">
        <f t="shared" si="14"/>
        <v>0</v>
      </c>
      <c r="N265" s="98">
        <f t="shared" si="15"/>
        <v>1</v>
      </c>
      <c r="O265" s="97">
        <f t="shared" si="7"/>
        <v>0</v>
      </c>
      <c r="P265" s="97">
        <f t="shared" si="16"/>
        <v>1</v>
      </c>
      <c r="Q265" s="99">
        <f t="shared" si="8"/>
        <v>0</v>
      </c>
      <c r="R265" s="99">
        <f t="shared" si="17"/>
        <v>1</v>
      </c>
      <c r="S265" s="99">
        <f t="shared" si="18"/>
        <v>1</v>
      </c>
      <c r="T265" s="99">
        <f t="shared" si="19"/>
        <v>0</v>
      </c>
      <c r="U265" s="99">
        <f t="shared" si="20"/>
        <v>0</v>
      </c>
      <c r="V265" s="100">
        <f t="shared" si="21"/>
        <v>0</v>
      </c>
      <c r="W265" s="99">
        <f t="shared" si="22"/>
        <v>0</v>
      </c>
      <c r="X265" s="81">
        <f t="shared" si="23"/>
        <v>0</v>
      </c>
      <c r="Y265" s="81">
        <f t="shared" si="24"/>
        <v>0</v>
      </c>
      <c r="Z265" s="81">
        <f t="shared" si="25"/>
        <v>0</v>
      </c>
      <c r="AA265" s="81">
        <f t="shared" si="26"/>
        <v>0</v>
      </c>
      <c r="AB265" s="81">
        <f t="shared" si="27"/>
        <v>0</v>
      </c>
      <c r="AC265" s="81" t="str">
        <f t="shared" si="28"/>
        <v/>
      </c>
      <c r="AD265" s="100">
        <f t="shared" si="29"/>
        <v>0</v>
      </c>
      <c r="AE265" s="101">
        <f t="shared" si="30"/>
        <v>0</v>
      </c>
      <c r="AF265" s="102">
        <f t="shared" si="31"/>
        <v>0</v>
      </c>
      <c r="AG265" s="102">
        <f t="shared" si="32"/>
        <v>0</v>
      </c>
      <c r="AH265" s="102">
        <f t="shared" si="33"/>
        <v>0</v>
      </c>
      <c r="AI265" s="6"/>
    </row>
    <row r="266" spans="8:35" ht="15" customHeight="1">
      <c r="H266" s="95">
        <v>211</v>
      </c>
      <c r="I266" s="95">
        <f t="shared" si="10"/>
        <v>-693806</v>
      </c>
      <c r="J266" s="96">
        <f t="shared" si="11"/>
        <v>694173</v>
      </c>
      <c r="K266" s="97">
        <f t="shared" si="12"/>
        <v>0</v>
      </c>
      <c r="L266" s="97">
        <f t="shared" si="13"/>
        <v>0</v>
      </c>
      <c r="M266" s="97">
        <f t="shared" si="14"/>
        <v>0</v>
      </c>
      <c r="N266" s="98">
        <f t="shared" si="15"/>
        <v>1</v>
      </c>
      <c r="O266" s="97">
        <f t="shared" si="7"/>
        <v>0</v>
      </c>
      <c r="P266" s="97">
        <f t="shared" si="16"/>
        <v>1</v>
      </c>
      <c r="Q266" s="99">
        <f t="shared" si="8"/>
        <v>0</v>
      </c>
      <c r="R266" s="99">
        <f t="shared" si="17"/>
        <v>1</v>
      </c>
      <c r="S266" s="99">
        <f t="shared" si="18"/>
        <v>1</v>
      </c>
      <c r="T266" s="99">
        <f t="shared" si="19"/>
        <v>0</v>
      </c>
      <c r="U266" s="99">
        <f t="shared" si="20"/>
        <v>0</v>
      </c>
      <c r="V266" s="100">
        <f t="shared" si="21"/>
        <v>0</v>
      </c>
      <c r="W266" s="99">
        <f t="shared" si="22"/>
        <v>0</v>
      </c>
      <c r="X266" s="81">
        <f t="shared" si="23"/>
        <v>0</v>
      </c>
      <c r="Y266" s="81">
        <f t="shared" si="24"/>
        <v>0</v>
      </c>
      <c r="Z266" s="81">
        <f t="shared" si="25"/>
        <v>0</v>
      </c>
      <c r="AA266" s="81">
        <f t="shared" si="26"/>
        <v>0</v>
      </c>
      <c r="AB266" s="81">
        <f t="shared" si="27"/>
        <v>0</v>
      </c>
      <c r="AC266" s="81" t="str">
        <f t="shared" si="28"/>
        <v/>
      </c>
      <c r="AD266" s="100">
        <f t="shared" si="29"/>
        <v>0</v>
      </c>
      <c r="AE266" s="101">
        <f t="shared" si="30"/>
        <v>0</v>
      </c>
      <c r="AF266" s="102">
        <f t="shared" si="31"/>
        <v>0</v>
      </c>
      <c r="AG266" s="102">
        <f t="shared" si="32"/>
        <v>0</v>
      </c>
      <c r="AH266" s="102">
        <f t="shared" si="33"/>
        <v>0</v>
      </c>
      <c r="AI266" s="6"/>
    </row>
    <row r="267" spans="8:35" ht="15" customHeight="1">
      <c r="H267" s="95">
        <v>212</v>
      </c>
      <c r="I267" s="95">
        <f t="shared" si="10"/>
        <v>-693807</v>
      </c>
      <c r="J267" s="96">
        <f t="shared" si="11"/>
        <v>694174</v>
      </c>
      <c r="K267" s="97">
        <f t="shared" si="12"/>
        <v>0</v>
      </c>
      <c r="L267" s="97">
        <f t="shared" si="13"/>
        <v>0</v>
      </c>
      <c r="M267" s="97">
        <f t="shared" si="14"/>
        <v>0</v>
      </c>
      <c r="N267" s="98">
        <f t="shared" si="15"/>
        <v>1</v>
      </c>
      <c r="O267" s="97">
        <f t="shared" si="7"/>
        <v>0</v>
      </c>
      <c r="P267" s="97">
        <f t="shared" si="16"/>
        <v>1</v>
      </c>
      <c r="Q267" s="99">
        <f t="shared" si="8"/>
        <v>0</v>
      </c>
      <c r="R267" s="99">
        <f t="shared" si="17"/>
        <v>1</v>
      </c>
      <c r="S267" s="99">
        <f t="shared" si="18"/>
        <v>1</v>
      </c>
      <c r="T267" s="99">
        <f t="shared" si="19"/>
        <v>0</v>
      </c>
      <c r="U267" s="99">
        <f t="shared" si="20"/>
        <v>0</v>
      </c>
      <c r="V267" s="100">
        <f t="shared" si="21"/>
        <v>0</v>
      </c>
      <c r="W267" s="99">
        <f t="shared" si="22"/>
        <v>0</v>
      </c>
      <c r="X267" s="81">
        <f t="shared" si="23"/>
        <v>0</v>
      </c>
      <c r="Y267" s="81">
        <f t="shared" si="24"/>
        <v>0</v>
      </c>
      <c r="Z267" s="81">
        <f t="shared" si="25"/>
        <v>0</v>
      </c>
      <c r="AA267" s="81">
        <f t="shared" si="26"/>
        <v>0</v>
      </c>
      <c r="AB267" s="81">
        <f t="shared" si="27"/>
        <v>0</v>
      </c>
      <c r="AC267" s="81" t="str">
        <f t="shared" si="28"/>
        <v/>
      </c>
      <c r="AD267" s="100">
        <f t="shared" si="29"/>
        <v>0</v>
      </c>
      <c r="AE267" s="101">
        <f t="shared" si="30"/>
        <v>0</v>
      </c>
      <c r="AF267" s="102">
        <f t="shared" si="31"/>
        <v>0</v>
      </c>
      <c r="AG267" s="102">
        <f t="shared" si="32"/>
        <v>0</v>
      </c>
      <c r="AH267" s="102">
        <f t="shared" si="33"/>
        <v>0</v>
      </c>
      <c r="AI267" s="6"/>
    </row>
    <row r="268" spans="8:35" ht="15" customHeight="1">
      <c r="H268" s="95">
        <v>213</v>
      </c>
      <c r="I268" s="95">
        <f t="shared" si="10"/>
        <v>-693808</v>
      </c>
      <c r="J268" s="96">
        <f t="shared" si="11"/>
        <v>694175</v>
      </c>
      <c r="K268" s="97">
        <f t="shared" si="12"/>
        <v>0</v>
      </c>
      <c r="L268" s="97">
        <f t="shared" si="13"/>
        <v>0</v>
      </c>
      <c r="M268" s="97">
        <f t="shared" si="14"/>
        <v>0</v>
      </c>
      <c r="N268" s="98">
        <f t="shared" si="15"/>
        <v>1</v>
      </c>
      <c r="O268" s="97">
        <f t="shared" si="7"/>
        <v>0</v>
      </c>
      <c r="P268" s="97">
        <f t="shared" si="16"/>
        <v>1</v>
      </c>
      <c r="Q268" s="99">
        <f t="shared" si="8"/>
        <v>0</v>
      </c>
      <c r="R268" s="99">
        <f t="shared" si="17"/>
        <v>1</v>
      </c>
      <c r="S268" s="99">
        <f t="shared" si="18"/>
        <v>1</v>
      </c>
      <c r="T268" s="99">
        <f t="shared" si="19"/>
        <v>0</v>
      </c>
      <c r="U268" s="99">
        <f t="shared" si="20"/>
        <v>0</v>
      </c>
      <c r="V268" s="100">
        <f t="shared" si="21"/>
        <v>0</v>
      </c>
      <c r="W268" s="99">
        <f t="shared" si="22"/>
        <v>0</v>
      </c>
      <c r="X268" s="81">
        <f t="shared" si="23"/>
        <v>0</v>
      </c>
      <c r="Y268" s="81">
        <f t="shared" si="24"/>
        <v>0</v>
      </c>
      <c r="Z268" s="81">
        <f t="shared" si="25"/>
        <v>0</v>
      </c>
      <c r="AA268" s="81">
        <f t="shared" si="26"/>
        <v>0</v>
      </c>
      <c r="AB268" s="81">
        <f t="shared" si="27"/>
        <v>0</v>
      </c>
      <c r="AC268" s="81" t="str">
        <f t="shared" si="28"/>
        <v/>
      </c>
      <c r="AD268" s="100">
        <f t="shared" si="29"/>
        <v>0</v>
      </c>
      <c r="AE268" s="101">
        <f t="shared" si="30"/>
        <v>0</v>
      </c>
      <c r="AF268" s="102">
        <f t="shared" si="31"/>
        <v>0</v>
      </c>
      <c r="AG268" s="102">
        <f t="shared" si="32"/>
        <v>0</v>
      </c>
      <c r="AH268" s="102">
        <f t="shared" si="33"/>
        <v>0</v>
      </c>
      <c r="AI268" s="6"/>
    </row>
    <row r="269" spans="8:35" ht="15" customHeight="1">
      <c r="H269" s="95">
        <v>214</v>
      </c>
      <c r="I269" s="95">
        <f t="shared" si="10"/>
        <v>-693809</v>
      </c>
      <c r="J269" s="96">
        <f t="shared" si="11"/>
        <v>694176</v>
      </c>
      <c r="K269" s="97">
        <f t="shared" si="12"/>
        <v>0</v>
      </c>
      <c r="L269" s="97">
        <f t="shared" si="13"/>
        <v>0</v>
      </c>
      <c r="M269" s="97">
        <f t="shared" si="14"/>
        <v>0</v>
      </c>
      <c r="N269" s="98">
        <f t="shared" si="15"/>
        <v>1</v>
      </c>
      <c r="O269" s="97">
        <f t="shared" si="7"/>
        <v>0</v>
      </c>
      <c r="P269" s="97">
        <f t="shared" si="16"/>
        <v>1</v>
      </c>
      <c r="Q269" s="99">
        <f t="shared" si="8"/>
        <v>0</v>
      </c>
      <c r="R269" s="99">
        <f t="shared" si="17"/>
        <v>1</v>
      </c>
      <c r="S269" s="99">
        <f t="shared" si="18"/>
        <v>1</v>
      </c>
      <c r="T269" s="99">
        <f t="shared" si="19"/>
        <v>0</v>
      </c>
      <c r="U269" s="99">
        <f t="shared" si="20"/>
        <v>0</v>
      </c>
      <c r="V269" s="100">
        <f t="shared" si="21"/>
        <v>0</v>
      </c>
      <c r="W269" s="99">
        <f t="shared" si="22"/>
        <v>0</v>
      </c>
      <c r="X269" s="81">
        <f t="shared" si="23"/>
        <v>0</v>
      </c>
      <c r="Y269" s="81">
        <f t="shared" si="24"/>
        <v>0</v>
      </c>
      <c r="Z269" s="81">
        <f t="shared" si="25"/>
        <v>0</v>
      </c>
      <c r="AA269" s="81">
        <f t="shared" si="26"/>
        <v>0</v>
      </c>
      <c r="AB269" s="81">
        <f t="shared" si="27"/>
        <v>0</v>
      </c>
      <c r="AC269" s="81" t="str">
        <f t="shared" si="28"/>
        <v/>
      </c>
      <c r="AD269" s="100">
        <f t="shared" si="29"/>
        <v>0</v>
      </c>
      <c r="AE269" s="101">
        <f t="shared" si="30"/>
        <v>0</v>
      </c>
      <c r="AF269" s="102">
        <f t="shared" si="31"/>
        <v>0</v>
      </c>
      <c r="AG269" s="102">
        <f t="shared" si="32"/>
        <v>0</v>
      </c>
      <c r="AH269" s="102">
        <f t="shared" si="33"/>
        <v>0</v>
      </c>
      <c r="AI269" s="6"/>
    </row>
    <row r="270" spans="8:35" ht="15" customHeight="1">
      <c r="H270" s="95">
        <v>215</v>
      </c>
      <c r="I270" s="95">
        <f t="shared" si="10"/>
        <v>-693810</v>
      </c>
      <c r="J270" s="96">
        <f t="shared" si="11"/>
        <v>694177</v>
      </c>
      <c r="K270" s="97">
        <f t="shared" si="12"/>
        <v>0</v>
      </c>
      <c r="L270" s="97">
        <f t="shared" si="13"/>
        <v>0</v>
      </c>
      <c r="M270" s="97">
        <f t="shared" si="14"/>
        <v>0</v>
      </c>
      <c r="N270" s="98">
        <f t="shared" si="15"/>
        <v>1</v>
      </c>
      <c r="O270" s="97">
        <f t="shared" si="7"/>
        <v>0</v>
      </c>
      <c r="P270" s="97">
        <f t="shared" si="16"/>
        <v>1</v>
      </c>
      <c r="Q270" s="99">
        <f t="shared" si="8"/>
        <v>0</v>
      </c>
      <c r="R270" s="99">
        <f t="shared" si="17"/>
        <v>1</v>
      </c>
      <c r="S270" s="99">
        <f t="shared" si="18"/>
        <v>1</v>
      </c>
      <c r="T270" s="99">
        <f t="shared" si="19"/>
        <v>0</v>
      </c>
      <c r="U270" s="99">
        <f t="shared" si="20"/>
        <v>0</v>
      </c>
      <c r="V270" s="100">
        <f t="shared" si="21"/>
        <v>0</v>
      </c>
      <c r="W270" s="99">
        <f t="shared" si="22"/>
        <v>0</v>
      </c>
      <c r="X270" s="81">
        <f t="shared" si="23"/>
        <v>0</v>
      </c>
      <c r="Y270" s="81">
        <f t="shared" si="24"/>
        <v>0</v>
      </c>
      <c r="Z270" s="81">
        <f t="shared" si="25"/>
        <v>0</v>
      </c>
      <c r="AA270" s="81">
        <f t="shared" si="26"/>
        <v>0</v>
      </c>
      <c r="AB270" s="81">
        <f t="shared" si="27"/>
        <v>0</v>
      </c>
      <c r="AC270" s="81" t="str">
        <f t="shared" si="28"/>
        <v/>
      </c>
      <c r="AD270" s="100">
        <f t="shared" si="29"/>
        <v>0</v>
      </c>
      <c r="AE270" s="101">
        <f t="shared" si="30"/>
        <v>0</v>
      </c>
      <c r="AF270" s="102">
        <f t="shared" si="31"/>
        <v>0</v>
      </c>
      <c r="AG270" s="102">
        <f t="shared" si="32"/>
        <v>0</v>
      </c>
      <c r="AH270" s="102">
        <f t="shared" si="33"/>
        <v>0</v>
      </c>
      <c r="AI270" s="6"/>
    </row>
    <row r="271" spans="8:35" ht="15" customHeight="1">
      <c r="H271" s="95">
        <v>216</v>
      </c>
      <c r="I271" s="95">
        <f t="shared" si="10"/>
        <v>-693811</v>
      </c>
      <c r="J271" s="96">
        <f t="shared" si="11"/>
        <v>694178</v>
      </c>
      <c r="K271" s="97">
        <f t="shared" si="12"/>
        <v>0</v>
      </c>
      <c r="L271" s="97">
        <f t="shared" si="13"/>
        <v>0</v>
      </c>
      <c r="M271" s="97">
        <f t="shared" si="14"/>
        <v>0</v>
      </c>
      <c r="N271" s="98">
        <f t="shared" si="15"/>
        <v>1</v>
      </c>
      <c r="O271" s="97">
        <f t="shared" si="7"/>
        <v>0</v>
      </c>
      <c r="P271" s="97">
        <f t="shared" si="16"/>
        <v>1</v>
      </c>
      <c r="Q271" s="99">
        <f t="shared" si="8"/>
        <v>0</v>
      </c>
      <c r="R271" s="99">
        <f t="shared" si="17"/>
        <v>1</v>
      </c>
      <c r="S271" s="99">
        <f t="shared" si="18"/>
        <v>1</v>
      </c>
      <c r="T271" s="99">
        <f t="shared" si="19"/>
        <v>0</v>
      </c>
      <c r="U271" s="99">
        <f t="shared" si="20"/>
        <v>0</v>
      </c>
      <c r="V271" s="100">
        <f t="shared" si="21"/>
        <v>0</v>
      </c>
      <c r="W271" s="99">
        <f t="shared" si="22"/>
        <v>0</v>
      </c>
      <c r="X271" s="81">
        <f t="shared" si="23"/>
        <v>0</v>
      </c>
      <c r="Y271" s="81">
        <f t="shared" si="24"/>
        <v>0</v>
      </c>
      <c r="Z271" s="81">
        <f t="shared" si="25"/>
        <v>0</v>
      </c>
      <c r="AA271" s="81">
        <f t="shared" si="26"/>
        <v>0</v>
      </c>
      <c r="AB271" s="81">
        <f t="shared" si="27"/>
        <v>0</v>
      </c>
      <c r="AC271" s="81" t="str">
        <f t="shared" si="28"/>
        <v/>
      </c>
      <c r="AD271" s="100">
        <f t="shared" si="29"/>
        <v>0</v>
      </c>
      <c r="AE271" s="101">
        <f t="shared" si="30"/>
        <v>0</v>
      </c>
      <c r="AF271" s="102">
        <f t="shared" si="31"/>
        <v>0</v>
      </c>
      <c r="AG271" s="102">
        <f t="shared" si="32"/>
        <v>0</v>
      </c>
      <c r="AH271" s="102">
        <f t="shared" si="33"/>
        <v>0</v>
      </c>
      <c r="AI271" s="6"/>
    </row>
    <row r="272" spans="8:35" ht="15" customHeight="1">
      <c r="H272" s="95">
        <v>217</v>
      </c>
      <c r="I272" s="95">
        <f t="shared" si="10"/>
        <v>-693812</v>
      </c>
      <c r="J272" s="96">
        <f t="shared" si="11"/>
        <v>694179</v>
      </c>
      <c r="K272" s="97">
        <f t="shared" si="12"/>
        <v>0</v>
      </c>
      <c r="L272" s="97">
        <f t="shared" si="13"/>
        <v>0</v>
      </c>
      <c r="M272" s="97">
        <f t="shared" si="14"/>
        <v>0</v>
      </c>
      <c r="N272" s="98">
        <f t="shared" si="15"/>
        <v>1</v>
      </c>
      <c r="O272" s="97">
        <f t="shared" si="7"/>
        <v>0</v>
      </c>
      <c r="P272" s="97">
        <f t="shared" si="16"/>
        <v>1</v>
      </c>
      <c r="Q272" s="99">
        <f t="shared" si="8"/>
        <v>0</v>
      </c>
      <c r="R272" s="99">
        <f t="shared" si="17"/>
        <v>1</v>
      </c>
      <c r="S272" s="99">
        <f t="shared" si="18"/>
        <v>1</v>
      </c>
      <c r="T272" s="99">
        <f t="shared" si="19"/>
        <v>0</v>
      </c>
      <c r="U272" s="99">
        <f t="shared" si="20"/>
        <v>0</v>
      </c>
      <c r="V272" s="100">
        <f t="shared" si="21"/>
        <v>0</v>
      </c>
      <c r="W272" s="99">
        <f t="shared" si="22"/>
        <v>0</v>
      </c>
      <c r="X272" s="81">
        <f t="shared" si="23"/>
        <v>0</v>
      </c>
      <c r="Y272" s="81">
        <f t="shared" si="24"/>
        <v>0</v>
      </c>
      <c r="Z272" s="81">
        <f t="shared" si="25"/>
        <v>0</v>
      </c>
      <c r="AA272" s="81">
        <f t="shared" si="26"/>
        <v>0</v>
      </c>
      <c r="AB272" s="81">
        <f t="shared" si="27"/>
        <v>0</v>
      </c>
      <c r="AC272" s="81" t="str">
        <f t="shared" si="28"/>
        <v/>
      </c>
      <c r="AD272" s="100">
        <f t="shared" si="29"/>
        <v>0</v>
      </c>
      <c r="AE272" s="101">
        <f t="shared" si="30"/>
        <v>0</v>
      </c>
      <c r="AF272" s="102">
        <f t="shared" si="31"/>
        <v>0</v>
      </c>
      <c r="AG272" s="102">
        <f t="shared" si="32"/>
        <v>0</v>
      </c>
      <c r="AH272" s="102">
        <f t="shared" si="33"/>
        <v>0</v>
      </c>
      <c r="AI272" s="6"/>
    </row>
    <row r="273" spans="8:35" ht="15" customHeight="1">
      <c r="H273" s="95">
        <v>218</v>
      </c>
      <c r="I273" s="95">
        <f t="shared" si="10"/>
        <v>-693813</v>
      </c>
      <c r="J273" s="96">
        <f t="shared" si="11"/>
        <v>694180</v>
      </c>
      <c r="K273" s="97">
        <f t="shared" si="12"/>
        <v>0</v>
      </c>
      <c r="L273" s="97">
        <f t="shared" si="13"/>
        <v>0</v>
      </c>
      <c r="M273" s="97">
        <f t="shared" si="14"/>
        <v>0</v>
      </c>
      <c r="N273" s="98">
        <f t="shared" si="15"/>
        <v>1</v>
      </c>
      <c r="O273" s="97">
        <f t="shared" si="7"/>
        <v>0</v>
      </c>
      <c r="P273" s="97">
        <f t="shared" si="16"/>
        <v>1</v>
      </c>
      <c r="Q273" s="99">
        <f t="shared" si="8"/>
        <v>0</v>
      </c>
      <c r="R273" s="99">
        <f t="shared" si="17"/>
        <v>1</v>
      </c>
      <c r="S273" s="99">
        <f t="shared" si="18"/>
        <v>1</v>
      </c>
      <c r="T273" s="99">
        <f t="shared" si="19"/>
        <v>0</v>
      </c>
      <c r="U273" s="99">
        <f t="shared" si="20"/>
        <v>0</v>
      </c>
      <c r="V273" s="100">
        <f t="shared" si="21"/>
        <v>0</v>
      </c>
      <c r="W273" s="99">
        <f t="shared" si="22"/>
        <v>0</v>
      </c>
      <c r="X273" s="81">
        <f t="shared" si="23"/>
        <v>0</v>
      </c>
      <c r="Y273" s="81">
        <f t="shared" si="24"/>
        <v>0</v>
      </c>
      <c r="Z273" s="81">
        <f t="shared" si="25"/>
        <v>0</v>
      </c>
      <c r="AA273" s="81">
        <f t="shared" si="26"/>
        <v>0</v>
      </c>
      <c r="AB273" s="81">
        <f t="shared" si="27"/>
        <v>0</v>
      </c>
      <c r="AC273" s="81" t="str">
        <f t="shared" si="28"/>
        <v/>
      </c>
      <c r="AD273" s="100">
        <f t="shared" si="29"/>
        <v>0</v>
      </c>
      <c r="AE273" s="101">
        <f t="shared" si="30"/>
        <v>0</v>
      </c>
      <c r="AF273" s="102">
        <f t="shared" si="31"/>
        <v>0</v>
      </c>
      <c r="AG273" s="102">
        <f t="shared" si="32"/>
        <v>0</v>
      </c>
      <c r="AH273" s="102">
        <f t="shared" si="33"/>
        <v>0</v>
      </c>
      <c r="AI273" s="6"/>
    </row>
    <row r="274" spans="8:35" ht="15" customHeight="1">
      <c r="H274" s="95">
        <v>219</v>
      </c>
      <c r="I274" s="95">
        <f t="shared" si="10"/>
        <v>-693814</v>
      </c>
      <c r="J274" s="96">
        <f t="shared" si="11"/>
        <v>694181</v>
      </c>
      <c r="K274" s="97">
        <f t="shared" si="12"/>
        <v>0</v>
      </c>
      <c r="L274" s="97">
        <f t="shared" si="13"/>
        <v>0</v>
      </c>
      <c r="M274" s="97">
        <f t="shared" si="14"/>
        <v>0</v>
      </c>
      <c r="N274" s="98">
        <f t="shared" si="15"/>
        <v>1</v>
      </c>
      <c r="O274" s="97">
        <f t="shared" si="7"/>
        <v>0</v>
      </c>
      <c r="P274" s="97">
        <f t="shared" si="16"/>
        <v>1</v>
      </c>
      <c r="Q274" s="99">
        <f t="shared" si="8"/>
        <v>0</v>
      </c>
      <c r="R274" s="99">
        <f t="shared" si="17"/>
        <v>1</v>
      </c>
      <c r="S274" s="99">
        <f t="shared" si="18"/>
        <v>1</v>
      </c>
      <c r="T274" s="99">
        <f t="shared" si="19"/>
        <v>0</v>
      </c>
      <c r="U274" s="99">
        <f t="shared" si="20"/>
        <v>0</v>
      </c>
      <c r="V274" s="100">
        <f t="shared" si="21"/>
        <v>0</v>
      </c>
      <c r="W274" s="99">
        <f t="shared" si="22"/>
        <v>0</v>
      </c>
      <c r="X274" s="81">
        <f t="shared" si="23"/>
        <v>0</v>
      </c>
      <c r="Y274" s="81">
        <f t="shared" si="24"/>
        <v>0</v>
      </c>
      <c r="Z274" s="81">
        <f t="shared" si="25"/>
        <v>0</v>
      </c>
      <c r="AA274" s="81">
        <f t="shared" si="26"/>
        <v>0</v>
      </c>
      <c r="AB274" s="81">
        <f t="shared" si="27"/>
        <v>0</v>
      </c>
      <c r="AC274" s="81" t="str">
        <f t="shared" si="28"/>
        <v/>
      </c>
      <c r="AD274" s="100">
        <f t="shared" si="29"/>
        <v>0</v>
      </c>
      <c r="AE274" s="101">
        <f t="shared" si="30"/>
        <v>0</v>
      </c>
      <c r="AF274" s="102">
        <f t="shared" si="31"/>
        <v>0</v>
      </c>
      <c r="AG274" s="102">
        <f t="shared" si="32"/>
        <v>0</v>
      </c>
      <c r="AH274" s="102">
        <f t="shared" si="33"/>
        <v>0</v>
      </c>
      <c r="AI274" s="6"/>
    </row>
    <row r="275" spans="8:35" ht="15" customHeight="1">
      <c r="H275" s="95">
        <v>220</v>
      </c>
      <c r="I275" s="95">
        <f t="shared" si="10"/>
        <v>-693815</v>
      </c>
      <c r="J275" s="96">
        <f t="shared" si="11"/>
        <v>694182</v>
      </c>
      <c r="K275" s="97">
        <f t="shared" si="12"/>
        <v>0</v>
      </c>
      <c r="L275" s="97">
        <f t="shared" si="13"/>
        <v>0</v>
      </c>
      <c r="M275" s="97">
        <f t="shared" si="14"/>
        <v>0</v>
      </c>
      <c r="N275" s="98">
        <f t="shared" si="15"/>
        <v>1</v>
      </c>
      <c r="O275" s="97">
        <f t="shared" si="7"/>
        <v>0</v>
      </c>
      <c r="P275" s="97">
        <f t="shared" si="16"/>
        <v>1</v>
      </c>
      <c r="Q275" s="99">
        <f t="shared" si="8"/>
        <v>0</v>
      </c>
      <c r="R275" s="99">
        <f t="shared" si="17"/>
        <v>1</v>
      </c>
      <c r="S275" s="99">
        <f t="shared" si="18"/>
        <v>1</v>
      </c>
      <c r="T275" s="99">
        <f t="shared" si="19"/>
        <v>0</v>
      </c>
      <c r="U275" s="99">
        <f t="shared" si="20"/>
        <v>0</v>
      </c>
      <c r="V275" s="100">
        <f t="shared" si="21"/>
        <v>0</v>
      </c>
      <c r="W275" s="99">
        <f t="shared" si="22"/>
        <v>0</v>
      </c>
      <c r="X275" s="81">
        <f t="shared" si="23"/>
        <v>0</v>
      </c>
      <c r="Y275" s="81">
        <f t="shared" si="24"/>
        <v>0</v>
      </c>
      <c r="Z275" s="81">
        <f t="shared" si="25"/>
        <v>0</v>
      </c>
      <c r="AA275" s="81">
        <f t="shared" si="26"/>
        <v>0</v>
      </c>
      <c r="AB275" s="81">
        <f t="shared" si="27"/>
        <v>0</v>
      </c>
      <c r="AC275" s="81" t="str">
        <f t="shared" si="28"/>
        <v/>
      </c>
      <c r="AD275" s="100">
        <f t="shared" si="29"/>
        <v>0</v>
      </c>
      <c r="AE275" s="101">
        <f t="shared" si="30"/>
        <v>0</v>
      </c>
      <c r="AF275" s="102">
        <f t="shared" si="31"/>
        <v>0</v>
      </c>
      <c r="AG275" s="102">
        <f t="shared" si="32"/>
        <v>0</v>
      </c>
      <c r="AH275" s="102">
        <f t="shared" si="33"/>
        <v>0</v>
      </c>
      <c r="AI275" s="6"/>
    </row>
    <row r="276" spans="8:35" ht="15" customHeight="1">
      <c r="H276" s="95">
        <v>221</v>
      </c>
      <c r="I276" s="95">
        <f t="shared" si="10"/>
        <v>-693816</v>
      </c>
      <c r="J276" s="96">
        <f t="shared" si="11"/>
        <v>694183</v>
      </c>
      <c r="K276" s="97">
        <f t="shared" si="12"/>
        <v>0</v>
      </c>
      <c r="L276" s="97">
        <f t="shared" si="13"/>
        <v>0</v>
      </c>
      <c r="M276" s="97">
        <f t="shared" si="14"/>
        <v>0</v>
      </c>
      <c r="N276" s="98">
        <f t="shared" si="15"/>
        <v>1</v>
      </c>
      <c r="O276" s="97">
        <f t="shared" si="7"/>
        <v>0</v>
      </c>
      <c r="P276" s="97">
        <f t="shared" si="16"/>
        <v>1</v>
      </c>
      <c r="Q276" s="99">
        <f t="shared" si="8"/>
        <v>0</v>
      </c>
      <c r="R276" s="99">
        <f t="shared" si="17"/>
        <v>1</v>
      </c>
      <c r="S276" s="99">
        <f t="shared" si="18"/>
        <v>1</v>
      </c>
      <c r="T276" s="99">
        <f t="shared" si="19"/>
        <v>0</v>
      </c>
      <c r="U276" s="99">
        <f t="shared" si="20"/>
        <v>0</v>
      </c>
      <c r="V276" s="100">
        <f t="shared" si="21"/>
        <v>0</v>
      </c>
      <c r="W276" s="99">
        <f t="shared" si="22"/>
        <v>0</v>
      </c>
      <c r="X276" s="81">
        <f t="shared" si="23"/>
        <v>0</v>
      </c>
      <c r="Y276" s="81">
        <f t="shared" si="24"/>
        <v>0</v>
      </c>
      <c r="Z276" s="81">
        <f t="shared" si="25"/>
        <v>0</v>
      </c>
      <c r="AA276" s="81">
        <f t="shared" si="26"/>
        <v>0</v>
      </c>
      <c r="AB276" s="81">
        <f t="shared" si="27"/>
        <v>0</v>
      </c>
      <c r="AC276" s="81" t="str">
        <f t="shared" si="28"/>
        <v/>
      </c>
      <c r="AD276" s="100">
        <f t="shared" si="29"/>
        <v>0</v>
      </c>
      <c r="AE276" s="101">
        <f t="shared" si="30"/>
        <v>0</v>
      </c>
      <c r="AF276" s="102">
        <f t="shared" si="31"/>
        <v>0</v>
      </c>
      <c r="AG276" s="102">
        <f t="shared" si="32"/>
        <v>0</v>
      </c>
      <c r="AH276" s="102">
        <f t="shared" si="33"/>
        <v>0</v>
      </c>
      <c r="AI276" s="6"/>
    </row>
    <row r="277" spans="8:35" ht="15" customHeight="1">
      <c r="H277" s="95">
        <v>222</v>
      </c>
      <c r="I277" s="95">
        <f t="shared" si="10"/>
        <v>-693817</v>
      </c>
      <c r="J277" s="96">
        <f t="shared" si="11"/>
        <v>694184</v>
      </c>
      <c r="K277" s="97">
        <f t="shared" si="12"/>
        <v>0</v>
      </c>
      <c r="L277" s="97">
        <f t="shared" si="13"/>
        <v>0</v>
      </c>
      <c r="M277" s="97">
        <f t="shared" si="14"/>
        <v>0</v>
      </c>
      <c r="N277" s="98">
        <f t="shared" si="15"/>
        <v>1</v>
      </c>
      <c r="O277" s="97">
        <f t="shared" si="7"/>
        <v>0</v>
      </c>
      <c r="P277" s="97">
        <f t="shared" si="16"/>
        <v>1</v>
      </c>
      <c r="Q277" s="99">
        <f t="shared" si="8"/>
        <v>0</v>
      </c>
      <c r="R277" s="99">
        <f t="shared" si="17"/>
        <v>1</v>
      </c>
      <c r="S277" s="99">
        <f t="shared" si="18"/>
        <v>1</v>
      </c>
      <c r="T277" s="99">
        <f t="shared" si="19"/>
        <v>0</v>
      </c>
      <c r="U277" s="99">
        <f t="shared" si="20"/>
        <v>0</v>
      </c>
      <c r="V277" s="100">
        <f t="shared" si="21"/>
        <v>0</v>
      </c>
      <c r="W277" s="99">
        <f t="shared" si="22"/>
        <v>0</v>
      </c>
      <c r="X277" s="81">
        <f t="shared" si="23"/>
        <v>0</v>
      </c>
      <c r="Y277" s="81">
        <f t="shared" si="24"/>
        <v>0</v>
      </c>
      <c r="Z277" s="81">
        <f t="shared" si="25"/>
        <v>0</v>
      </c>
      <c r="AA277" s="81">
        <f t="shared" si="26"/>
        <v>0</v>
      </c>
      <c r="AB277" s="81">
        <f t="shared" si="27"/>
        <v>0</v>
      </c>
      <c r="AC277" s="81" t="str">
        <f t="shared" si="28"/>
        <v/>
      </c>
      <c r="AD277" s="100">
        <f t="shared" si="29"/>
        <v>0</v>
      </c>
      <c r="AE277" s="101">
        <f t="shared" si="30"/>
        <v>0</v>
      </c>
      <c r="AF277" s="102">
        <f t="shared" si="31"/>
        <v>0</v>
      </c>
      <c r="AG277" s="102">
        <f t="shared" si="32"/>
        <v>0</v>
      </c>
      <c r="AH277" s="102">
        <f t="shared" si="33"/>
        <v>0</v>
      </c>
      <c r="AI277" s="6"/>
    </row>
    <row r="278" spans="8:35" ht="15" customHeight="1">
      <c r="H278" s="95">
        <v>223</v>
      </c>
      <c r="I278" s="95">
        <f t="shared" si="10"/>
        <v>-693818</v>
      </c>
      <c r="J278" s="96">
        <f t="shared" si="11"/>
        <v>694185</v>
      </c>
      <c r="K278" s="97">
        <f t="shared" si="12"/>
        <v>0</v>
      </c>
      <c r="L278" s="97">
        <f t="shared" si="13"/>
        <v>0</v>
      </c>
      <c r="M278" s="97">
        <f t="shared" si="14"/>
        <v>0</v>
      </c>
      <c r="N278" s="98">
        <f t="shared" si="15"/>
        <v>1</v>
      </c>
      <c r="O278" s="97">
        <f t="shared" si="7"/>
        <v>0</v>
      </c>
      <c r="P278" s="97">
        <f t="shared" si="16"/>
        <v>1</v>
      </c>
      <c r="Q278" s="99">
        <f t="shared" si="8"/>
        <v>0</v>
      </c>
      <c r="R278" s="99">
        <f t="shared" si="17"/>
        <v>1</v>
      </c>
      <c r="S278" s="99">
        <f t="shared" si="18"/>
        <v>1</v>
      </c>
      <c r="T278" s="99">
        <f t="shared" si="19"/>
        <v>0</v>
      </c>
      <c r="U278" s="99">
        <f t="shared" si="20"/>
        <v>0</v>
      </c>
      <c r="V278" s="100">
        <f t="shared" si="21"/>
        <v>0</v>
      </c>
      <c r="W278" s="99">
        <f t="shared" si="22"/>
        <v>0</v>
      </c>
      <c r="X278" s="81">
        <f t="shared" si="23"/>
        <v>0</v>
      </c>
      <c r="Y278" s="81">
        <f t="shared" si="24"/>
        <v>0</v>
      </c>
      <c r="Z278" s="81">
        <f t="shared" si="25"/>
        <v>0</v>
      </c>
      <c r="AA278" s="81">
        <f t="shared" si="26"/>
        <v>0</v>
      </c>
      <c r="AB278" s="81">
        <f t="shared" si="27"/>
        <v>0</v>
      </c>
      <c r="AC278" s="81" t="str">
        <f t="shared" si="28"/>
        <v/>
      </c>
      <c r="AD278" s="100">
        <f t="shared" si="29"/>
        <v>0</v>
      </c>
      <c r="AE278" s="101">
        <f t="shared" si="30"/>
        <v>0</v>
      </c>
      <c r="AF278" s="102">
        <f t="shared" si="31"/>
        <v>0</v>
      </c>
      <c r="AG278" s="102">
        <f t="shared" si="32"/>
        <v>0</v>
      </c>
      <c r="AH278" s="102">
        <f t="shared" si="33"/>
        <v>0</v>
      </c>
      <c r="AI278" s="6"/>
    </row>
    <row r="279" spans="8:35" ht="15" customHeight="1">
      <c r="H279" s="95">
        <v>224</v>
      </c>
      <c r="I279" s="95">
        <f t="shared" si="10"/>
        <v>-693819</v>
      </c>
      <c r="J279" s="96">
        <f t="shared" si="11"/>
        <v>694186</v>
      </c>
      <c r="K279" s="97">
        <f t="shared" si="12"/>
        <v>0</v>
      </c>
      <c r="L279" s="97">
        <f t="shared" si="13"/>
        <v>0</v>
      </c>
      <c r="M279" s="97">
        <f t="shared" si="14"/>
        <v>0</v>
      </c>
      <c r="N279" s="98">
        <f t="shared" si="15"/>
        <v>1</v>
      </c>
      <c r="O279" s="97">
        <f t="shared" si="7"/>
        <v>0</v>
      </c>
      <c r="P279" s="97">
        <f t="shared" si="16"/>
        <v>1</v>
      </c>
      <c r="Q279" s="99">
        <f t="shared" si="8"/>
        <v>0</v>
      </c>
      <c r="R279" s="99">
        <f t="shared" si="17"/>
        <v>1</v>
      </c>
      <c r="S279" s="99">
        <f t="shared" si="18"/>
        <v>1</v>
      </c>
      <c r="T279" s="99">
        <f t="shared" si="19"/>
        <v>0</v>
      </c>
      <c r="U279" s="99">
        <f t="shared" si="20"/>
        <v>0</v>
      </c>
      <c r="V279" s="100">
        <f t="shared" si="21"/>
        <v>0</v>
      </c>
      <c r="W279" s="99">
        <f t="shared" si="22"/>
        <v>0</v>
      </c>
      <c r="X279" s="81">
        <f t="shared" si="23"/>
        <v>0</v>
      </c>
      <c r="Y279" s="81">
        <f t="shared" si="24"/>
        <v>0</v>
      </c>
      <c r="Z279" s="81">
        <f t="shared" si="25"/>
        <v>0</v>
      </c>
      <c r="AA279" s="81">
        <f t="shared" si="26"/>
        <v>0</v>
      </c>
      <c r="AB279" s="81">
        <f t="shared" si="27"/>
        <v>0</v>
      </c>
      <c r="AC279" s="81" t="str">
        <f t="shared" si="28"/>
        <v/>
      </c>
      <c r="AD279" s="100">
        <f t="shared" si="29"/>
        <v>0</v>
      </c>
      <c r="AE279" s="101">
        <f t="shared" si="30"/>
        <v>0</v>
      </c>
      <c r="AF279" s="102">
        <f t="shared" si="31"/>
        <v>0</v>
      </c>
      <c r="AG279" s="102">
        <f t="shared" si="32"/>
        <v>0</v>
      </c>
      <c r="AH279" s="102">
        <f t="shared" si="33"/>
        <v>0</v>
      </c>
      <c r="AI279" s="6"/>
    </row>
    <row r="280" spans="8:35" ht="15" customHeight="1">
      <c r="H280" s="95">
        <v>225</v>
      </c>
      <c r="I280" s="95">
        <f t="shared" si="10"/>
        <v>-693820</v>
      </c>
      <c r="J280" s="96">
        <f t="shared" si="11"/>
        <v>694187</v>
      </c>
      <c r="K280" s="97">
        <f t="shared" si="12"/>
        <v>0</v>
      </c>
      <c r="L280" s="97">
        <f t="shared" si="13"/>
        <v>0</v>
      </c>
      <c r="M280" s="97">
        <f t="shared" si="14"/>
        <v>0</v>
      </c>
      <c r="N280" s="98">
        <f t="shared" si="15"/>
        <v>1</v>
      </c>
      <c r="O280" s="97">
        <f t="shared" si="7"/>
        <v>0</v>
      </c>
      <c r="P280" s="97">
        <f t="shared" si="16"/>
        <v>1</v>
      </c>
      <c r="Q280" s="99">
        <f t="shared" si="8"/>
        <v>0</v>
      </c>
      <c r="R280" s="99">
        <f t="shared" si="17"/>
        <v>1</v>
      </c>
      <c r="S280" s="99">
        <f t="shared" si="18"/>
        <v>1</v>
      </c>
      <c r="T280" s="99">
        <f t="shared" si="19"/>
        <v>0</v>
      </c>
      <c r="U280" s="99">
        <f t="shared" si="20"/>
        <v>0</v>
      </c>
      <c r="V280" s="100">
        <f t="shared" si="21"/>
        <v>0</v>
      </c>
      <c r="W280" s="99">
        <f t="shared" si="22"/>
        <v>0</v>
      </c>
      <c r="X280" s="81">
        <f t="shared" si="23"/>
        <v>0</v>
      </c>
      <c r="Y280" s="81">
        <f t="shared" si="24"/>
        <v>0</v>
      </c>
      <c r="Z280" s="81">
        <f t="shared" si="25"/>
        <v>0</v>
      </c>
      <c r="AA280" s="81">
        <f t="shared" si="26"/>
        <v>0</v>
      </c>
      <c r="AB280" s="81">
        <f t="shared" si="27"/>
        <v>0</v>
      </c>
      <c r="AC280" s="81" t="str">
        <f t="shared" si="28"/>
        <v/>
      </c>
      <c r="AD280" s="100">
        <f t="shared" si="29"/>
        <v>0</v>
      </c>
      <c r="AE280" s="101">
        <f t="shared" si="30"/>
        <v>0</v>
      </c>
      <c r="AF280" s="102">
        <f t="shared" si="31"/>
        <v>0</v>
      </c>
      <c r="AG280" s="102">
        <f t="shared" si="32"/>
        <v>0</v>
      </c>
      <c r="AH280" s="102">
        <f t="shared" si="33"/>
        <v>0</v>
      </c>
      <c r="AI280" s="6"/>
    </row>
    <row r="281" spans="8:35" ht="15" customHeight="1">
      <c r="H281" s="95">
        <v>226</v>
      </c>
      <c r="I281" s="95">
        <f t="shared" si="10"/>
        <v>-693821</v>
      </c>
      <c r="J281" s="96">
        <f t="shared" si="11"/>
        <v>694188</v>
      </c>
      <c r="K281" s="97">
        <f t="shared" si="12"/>
        <v>0</v>
      </c>
      <c r="L281" s="97">
        <f t="shared" si="13"/>
        <v>0</v>
      </c>
      <c r="M281" s="97">
        <f t="shared" si="14"/>
        <v>0</v>
      </c>
      <c r="N281" s="98">
        <f t="shared" si="15"/>
        <v>1</v>
      </c>
      <c r="O281" s="97">
        <f t="shared" si="7"/>
        <v>0</v>
      </c>
      <c r="P281" s="97">
        <f t="shared" si="16"/>
        <v>1</v>
      </c>
      <c r="Q281" s="99">
        <f t="shared" si="8"/>
        <v>0</v>
      </c>
      <c r="R281" s="99">
        <f t="shared" si="17"/>
        <v>1</v>
      </c>
      <c r="S281" s="99">
        <f t="shared" si="18"/>
        <v>1</v>
      </c>
      <c r="T281" s="99">
        <f t="shared" si="19"/>
        <v>0</v>
      </c>
      <c r="U281" s="99">
        <f t="shared" si="20"/>
        <v>0</v>
      </c>
      <c r="V281" s="100">
        <f t="shared" si="21"/>
        <v>0</v>
      </c>
      <c r="W281" s="99">
        <f t="shared" si="22"/>
        <v>0</v>
      </c>
      <c r="X281" s="81">
        <f t="shared" si="23"/>
        <v>0</v>
      </c>
      <c r="Y281" s="81">
        <f t="shared" si="24"/>
        <v>0</v>
      </c>
      <c r="Z281" s="81">
        <f t="shared" si="25"/>
        <v>0</v>
      </c>
      <c r="AA281" s="81">
        <f t="shared" si="26"/>
        <v>0</v>
      </c>
      <c r="AB281" s="81">
        <f t="shared" si="27"/>
        <v>0</v>
      </c>
      <c r="AC281" s="81" t="str">
        <f t="shared" si="28"/>
        <v/>
      </c>
      <c r="AD281" s="100">
        <f t="shared" si="29"/>
        <v>0</v>
      </c>
      <c r="AE281" s="101">
        <f t="shared" si="30"/>
        <v>0</v>
      </c>
      <c r="AF281" s="102">
        <f t="shared" si="31"/>
        <v>0</v>
      </c>
      <c r="AG281" s="102">
        <f t="shared" si="32"/>
        <v>0</v>
      </c>
      <c r="AH281" s="102">
        <f t="shared" si="33"/>
        <v>0</v>
      </c>
      <c r="AI281" s="6"/>
    </row>
    <row r="282" spans="8:35" ht="15" customHeight="1">
      <c r="H282" s="95">
        <v>227</v>
      </c>
      <c r="I282" s="95">
        <f t="shared" si="10"/>
        <v>-693822</v>
      </c>
      <c r="J282" s="96">
        <f t="shared" si="11"/>
        <v>694189</v>
      </c>
      <c r="K282" s="97">
        <f t="shared" si="12"/>
        <v>0</v>
      </c>
      <c r="L282" s="97">
        <f t="shared" si="13"/>
        <v>0</v>
      </c>
      <c r="M282" s="97">
        <f t="shared" si="14"/>
        <v>0</v>
      </c>
      <c r="N282" s="98">
        <f t="shared" si="15"/>
        <v>1</v>
      </c>
      <c r="O282" s="97">
        <f t="shared" si="7"/>
        <v>0</v>
      </c>
      <c r="P282" s="97">
        <f t="shared" si="16"/>
        <v>1</v>
      </c>
      <c r="Q282" s="99">
        <f t="shared" si="8"/>
        <v>0</v>
      </c>
      <c r="R282" s="99">
        <f t="shared" si="17"/>
        <v>1</v>
      </c>
      <c r="S282" s="99">
        <f t="shared" si="18"/>
        <v>1</v>
      </c>
      <c r="T282" s="99">
        <f t="shared" si="19"/>
        <v>0</v>
      </c>
      <c r="U282" s="99">
        <f t="shared" si="20"/>
        <v>0</v>
      </c>
      <c r="V282" s="100">
        <f t="shared" si="21"/>
        <v>0</v>
      </c>
      <c r="W282" s="99">
        <f t="shared" si="22"/>
        <v>0</v>
      </c>
      <c r="X282" s="81">
        <f t="shared" si="23"/>
        <v>0</v>
      </c>
      <c r="Y282" s="81">
        <f t="shared" si="24"/>
        <v>0</v>
      </c>
      <c r="Z282" s="81">
        <f t="shared" si="25"/>
        <v>0</v>
      </c>
      <c r="AA282" s="81">
        <f t="shared" si="26"/>
        <v>0</v>
      </c>
      <c r="AB282" s="81">
        <f t="shared" si="27"/>
        <v>0</v>
      </c>
      <c r="AC282" s="81" t="str">
        <f t="shared" si="28"/>
        <v/>
      </c>
      <c r="AD282" s="100">
        <f t="shared" si="29"/>
        <v>0</v>
      </c>
      <c r="AE282" s="101">
        <f t="shared" si="30"/>
        <v>0</v>
      </c>
      <c r="AF282" s="102">
        <f t="shared" si="31"/>
        <v>0</v>
      </c>
      <c r="AG282" s="102">
        <f t="shared" si="32"/>
        <v>0</v>
      </c>
      <c r="AH282" s="102">
        <f t="shared" si="33"/>
        <v>0</v>
      </c>
      <c r="AI282" s="6"/>
    </row>
    <row r="283" spans="8:35" ht="15" customHeight="1">
      <c r="H283" s="95">
        <v>228</v>
      </c>
      <c r="I283" s="95">
        <f t="shared" si="10"/>
        <v>-693823</v>
      </c>
      <c r="J283" s="96">
        <f t="shared" si="11"/>
        <v>694190</v>
      </c>
      <c r="K283" s="97">
        <f t="shared" si="12"/>
        <v>0</v>
      </c>
      <c r="L283" s="97">
        <f t="shared" si="13"/>
        <v>0</v>
      </c>
      <c r="M283" s="97">
        <f t="shared" si="14"/>
        <v>0</v>
      </c>
      <c r="N283" s="98">
        <f t="shared" si="15"/>
        <v>1</v>
      </c>
      <c r="O283" s="97">
        <f t="shared" si="7"/>
        <v>0</v>
      </c>
      <c r="P283" s="97">
        <f t="shared" si="16"/>
        <v>1</v>
      </c>
      <c r="Q283" s="99">
        <f t="shared" si="8"/>
        <v>0</v>
      </c>
      <c r="R283" s="99">
        <f t="shared" si="17"/>
        <v>1</v>
      </c>
      <c r="S283" s="99">
        <f t="shared" si="18"/>
        <v>1</v>
      </c>
      <c r="T283" s="99">
        <f t="shared" si="19"/>
        <v>0</v>
      </c>
      <c r="U283" s="99">
        <f t="shared" si="20"/>
        <v>0</v>
      </c>
      <c r="V283" s="100">
        <f t="shared" si="21"/>
        <v>0</v>
      </c>
      <c r="W283" s="99">
        <f t="shared" si="22"/>
        <v>0</v>
      </c>
      <c r="X283" s="81">
        <f t="shared" si="23"/>
        <v>0</v>
      </c>
      <c r="Y283" s="81">
        <f t="shared" si="24"/>
        <v>0</v>
      </c>
      <c r="Z283" s="81">
        <f t="shared" si="25"/>
        <v>0</v>
      </c>
      <c r="AA283" s="81">
        <f t="shared" si="26"/>
        <v>0</v>
      </c>
      <c r="AB283" s="81">
        <f t="shared" si="27"/>
        <v>0</v>
      </c>
      <c r="AC283" s="81" t="str">
        <f t="shared" si="28"/>
        <v/>
      </c>
      <c r="AD283" s="100">
        <f t="shared" si="29"/>
        <v>0</v>
      </c>
      <c r="AE283" s="101">
        <f t="shared" si="30"/>
        <v>0</v>
      </c>
      <c r="AF283" s="102">
        <f t="shared" si="31"/>
        <v>0</v>
      </c>
      <c r="AG283" s="102">
        <f t="shared" si="32"/>
        <v>0</v>
      </c>
      <c r="AH283" s="102">
        <f t="shared" si="33"/>
        <v>0</v>
      </c>
      <c r="AI283" s="6"/>
    </row>
    <row r="284" spans="8:35" ht="15" customHeight="1">
      <c r="H284" s="95">
        <v>229</v>
      </c>
      <c r="I284" s="95">
        <f t="shared" si="10"/>
        <v>-693824</v>
      </c>
      <c r="J284" s="96">
        <f t="shared" si="11"/>
        <v>694191</v>
      </c>
      <c r="K284" s="97">
        <f t="shared" si="12"/>
        <v>0</v>
      </c>
      <c r="L284" s="97">
        <f t="shared" si="13"/>
        <v>0</v>
      </c>
      <c r="M284" s="97">
        <f t="shared" si="14"/>
        <v>0</v>
      </c>
      <c r="N284" s="98">
        <f t="shared" si="15"/>
        <v>1</v>
      </c>
      <c r="O284" s="97">
        <f t="shared" si="7"/>
        <v>0</v>
      </c>
      <c r="P284" s="97">
        <f t="shared" si="16"/>
        <v>1</v>
      </c>
      <c r="Q284" s="99">
        <f t="shared" si="8"/>
        <v>0</v>
      </c>
      <c r="R284" s="99">
        <f t="shared" si="17"/>
        <v>1</v>
      </c>
      <c r="S284" s="99">
        <f t="shared" si="18"/>
        <v>1</v>
      </c>
      <c r="T284" s="99">
        <f t="shared" si="19"/>
        <v>0</v>
      </c>
      <c r="U284" s="99">
        <f t="shared" si="20"/>
        <v>0</v>
      </c>
      <c r="V284" s="100">
        <f t="shared" si="21"/>
        <v>0</v>
      </c>
      <c r="W284" s="99">
        <f t="shared" si="22"/>
        <v>0</v>
      </c>
      <c r="X284" s="81">
        <f t="shared" si="23"/>
        <v>0</v>
      </c>
      <c r="Y284" s="81">
        <f t="shared" si="24"/>
        <v>0</v>
      </c>
      <c r="Z284" s="81">
        <f t="shared" si="25"/>
        <v>0</v>
      </c>
      <c r="AA284" s="81">
        <f t="shared" si="26"/>
        <v>0</v>
      </c>
      <c r="AB284" s="81">
        <f t="shared" si="27"/>
        <v>0</v>
      </c>
      <c r="AC284" s="81" t="str">
        <f t="shared" si="28"/>
        <v/>
      </c>
      <c r="AD284" s="100">
        <f t="shared" si="29"/>
        <v>0</v>
      </c>
      <c r="AE284" s="101">
        <f t="shared" si="30"/>
        <v>0</v>
      </c>
      <c r="AF284" s="102">
        <f t="shared" si="31"/>
        <v>0</v>
      </c>
      <c r="AG284" s="102">
        <f t="shared" si="32"/>
        <v>0</v>
      </c>
      <c r="AH284" s="102">
        <f t="shared" si="33"/>
        <v>0</v>
      </c>
      <c r="AI284" s="6"/>
    </row>
    <row r="285" spans="8:35" ht="15" customHeight="1">
      <c r="H285" s="95">
        <v>230</v>
      </c>
      <c r="I285" s="95">
        <f t="shared" si="10"/>
        <v>-693825</v>
      </c>
      <c r="J285" s="96">
        <f t="shared" si="11"/>
        <v>694192</v>
      </c>
      <c r="K285" s="97">
        <f t="shared" si="12"/>
        <v>0</v>
      </c>
      <c r="L285" s="97">
        <f t="shared" si="13"/>
        <v>0</v>
      </c>
      <c r="M285" s="97">
        <f t="shared" si="14"/>
        <v>0</v>
      </c>
      <c r="N285" s="98">
        <f t="shared" si="15"/>
        <v>1</v>
      </c>
      <c r="O285" s="97">
        <f t="shared" si="7"/>
        <v>0</v>
      </c>
      <c r="P285" s="97">
        <f t="shared" si="16"/>
        <v>1</v>
      </c>
      <c r="Q285" s="99">
        <f t="shared" si="8"/>
        <v>0</v>
      </c>
      <c r="R285" s="99">
        <f t="shared" si="17"/>
        <v>1</v>
      </c>
      <c r="S285" s="99">
        <f t="shared" si="18"/>
        <v>1</v>
      </c>
      <c r="T285" s="99">
        <f t="shared" si="19"/>
        <v>0</v>
      </c>
      <c r="U285" s="99">
        <f t="shared" si="20"/>
        <v>0</v>
      </c>
      <c r="V285" s="100">
        <f t="shared" si="21"/>
        <v>0</v>
      </c>
      <c r="W285" s="99">
        <f t="shared" si="22"/>
        <v>0</v>
      </c>
      <c r="X285" s="81">
        <f t="shared" si="23"/>
        <v>0</v>
      </c>
      <c r="Y285" s="81">
        <f t="shared" si="24"/>
        <v>0</v>
      </c>
      <c r="Z285" s="81">
        <f t="shared" si="25"/>
        <v>0</v>
      </c>
      <c r="AA285" s="81">
        <f t="shared" si="26"/>
        <v>0</v>
      </c>
      <c r="AB285" s="81">
        <f t="shared" si="27"/>
        <v>0</v>
      </c>
      <c r="AC285" s="81" t="str">
        <f t="shared" si="28"/>
        <v/>
      </c>
      <c r="AD285" s="100">
        <f t="shared" si="29"/>
        <v>0</v>
      </c>
      <c r="AE285" s="101">
        <f t="shared" si="30"/>
        <v>0</v>
      </c>
      <c r="AF285" s="102">
        <f t="shared" si="31"/>
        <v>0</v>
      </c>
      <c r="AG285" s="102">
        <f t="shared" si="32"/>
        <v>0</v>
      </c>
      <c r="AH285" s="102">
        <f t="shared" si="33"/>
        <v>0</v>
      </c>
      <c r="AI285" s="6"/>
    </row>
    <row r="286" spans="8:35" ht="15" customHeight="1">
      <c r="H286" s="95">
        <v>231</v>
      </c>
      <c r="I286" s="95">
        <f t="shared" si="10"/>
        <v>-693826</v>
      </c>
      <c r="J286" s="96">
        <f t="shared" si="11"/>
        <v>694193</v>
      </c>
      <c r="K286" s="97">
        <f t="shared" si="12"/>
        <v>0</v>
      </c>
      <c r="L286" s="97">
        <f t="shared" si="13"/>
        <v>0</v>
      </c>
      <c r="M286" s="97">
        <f t="shared" si="14"/>
        <v>0</v>
      </c>
      <c r="N286" s="98">
        <f t="shared" si="15"/>
        <v>1</v>
      </c>
      <c r="O286" s="97">
        <f t="shared" si="7"/>
        <v>0</v>
      </c>
      <c r="P286" s="97">
        <f t="shared" si="16"/>
        <v>1</v>
      </c>
      <c r="Q286" s="99">
        <f t="shared" si="8"/>
        <v>0</v>
      </c>
      <c r="R286" s="99">
        <f t="shared" si="17"/>
        <v>1</v>
      </c>
      <c r="S286" s="99">
        <f t="shared" si="18"/>
        <v>1</v>
      </c>
      <c r="T286" s="99">
        <f t="shared" si="19"/>
        <v>0</v>
      </c>
      <c r="U286" s="99">
        <f t="shared" si="20"/>
        <v>0</v>
      </c>
      <c r="V286" s="100">
        <f t="shared" si="21"/>
        <v>0</v>
      </c>
      <c r="W286" s="99">
        <f t="shared" si="22"/>
        <v>0</v>
      </c>
      <c r="X286" s="81">
        <f t="shared" si="23"/>
        <v>0</v>
      </c>
      <c r="Y286" s="81">
        <f t="shared" si="24"/>
        <v>0</v>
      </c>
      <c r="Z286" s="81">
        <f t="shared" si="25"/>
        <v>0</v>
      </c>
      <c r="AA286" s="81">
        <f t="shared" si="26"/>
        <v>0</v>
      </c>
      <c r="AB286" s="81">
        <f t="shared" si="27"/>
        <v>0</v>
      </c>
      <c r="AC286" s="81" t="str">
        <f t="shared" si="28"/>
        <v/>
      </c>
      <c r="AD286" s="100">
        <f t="shared" si="29"/>
        <v>0</v>
      </c>
      <c r="AE286" s="101">
        <f t="shared" si="30"/>
        <v>0</v>
      </c>
      <c r="AF286" s="102">
        <f t="shared" si="31"/>
        <v>0</v>
      </c>
      <c r="AG286" s="102">
        <f t="shared" si="32"/>
        <v>0</v>
      </c>
      <c r="AH286" s="102">
        <f t="shared" si="33"/>
        <v>0</v>
      </c>
      <c r="AI286" s="6"/>
    </row>
    <row r="287" spans="8:35" ht="15" customHeight="1">
      <c r="H287" s="95">
        <v>232</v>
      </c>
      <c r="I287" s="95">
        <f t="shared" si="10"/>
        <v>-693827</v>
      </c>
      <c r="J287" s="96">
        <f t="shared" si="11"/>
        <v>694194</v>
      </c>
      <c r="K287" s="97">
        <f t="shared" si="12"/>
        <v>0</v>
      </c>
      <c r="L287" s="97">
        <f t="shared" si="13"/>
        <v>0</v>
      </c>
      <c r="M287" s="97">
        <f t="shared" si="14"/>
        <v>0</v>
      </c>
      <c r="N287" s="98">
        <f t="shared" si="15"/>
        <v>1</v>
      </c>
      <c r="O287" s="97">
        <f t="shared" si="7"/>
        <v>0</v>
      </c>
      <c r="P287" s="97">
        <f t="shared" si="16"/>
        <v>1</v>
      </c>
      <c r="Q287" s="99">
        <f t="shared" si="8"/>
        <v>0</v>
      </c>
      <c r="R287" s="99">
        <f t="shared" si="17"/>
        <v>1</v>
      </c>
      <c r="S287" s="99">
        <f t="shared" si="18"/>
        <v>1</v>
      </c>
      <c r="T287" s="99">
        <f t="shared" si="19"/>
        <v>0</v>
      </c>
      <c r="U287" s="99">
        <f t="shared" si="20"/>
        <v>0</v>
      </c>
      <c r="V287" s="100">
        <f t="shared" si="21"/>
        <v>0</v>
      </c>
      <c r="W287" s="99">
        <f t="shared" si="22"/>
        <v>0</v>
      </c>
      <c r="X287" s="81">
        <f t="shared" si="23"/>
        <v>0</v>
      </c>
      <c r="Y287" s="81">
        <f t="shared" si="24"/>
        <v>0</v>
      </c>
      <c r="Z287" s="81">
        <f t="shared" si="25"/>
        <v>0</v>
      </c>
      <c r="AA287" s="81">
        <f t="shared" si="26"/>
        <v>0</v>
      </c>
      <c r="AB287" s="81">
        <f t="shared" si="27"/>
        <v>0</v>
      </c>
      <c r="AC287" s="81" t="str">
        <f t="shared" si="28"/>
        <v/>
      </c>
      <c r="AD287" s="100">
        <f t="shared" si="29"/>
        <v>0</v>
      </c>
      <c r="AE287" s="101">
        <f t="shared" si="30"/>
        <v>0</v>
      </c>
      <c r="AF287" s="102">
        <f t="shared" si="31"/>
        <v>0</v>
      </c>
      <c r="AG287" s="102">
        <f t="shared" si="32"/>
        <v>0</v>
      </c>
      <c r="AH287" s="102">
        <f t="shared" si="33"/>
        <v>0</v>
      </c>
      <c r="AI287" s="6"/>
    </row>
    <row r="288" spans="8:35" ht="15" customHeight="1">
      <c r="H288" s="95">
        <v>233</v>
      </c>
      <c r="I288" s="95">
        <f t="shared" si="10"/>
        <v>-693828</v>
      </c>
      <c r="J288" s="96">
        <f t="shared" si="11"/>
        <v>694195</v>
      </c>
      <c r="K288" s="97">
        <f t="shared" si="12"/>
        <v>0</v>
      </c>
      <c r="L288" s="97">
        <f t="shared" si="13"/>
        <v>0</v>
      </c>
      <c r="M288" s="97">
        <f t="shared" si="14"/>
        <v>0</v>
      </c>
      <c r="N288" s="98">
        <f t="shared" si="15"/>
        <v>1</v>
      </c>
      <c r="O288" s="97">
        <f t="shared" si="7"/>
        <v>0</v>
      </c>
      <c r="P288" s="97">
        <f t="shared" si="16"/>
        <v>1</v>
      </c>
      <c r="Q288" s="99">
        <f t="shared" si="8"/>
        <v>0</v>
      </c>
      <c r="R288" s="99">
        <f t="shared" si="17"/>
        <v>1</v>
      </c>
      <c r="S288" s="99">
        <f t="shared" si="18"/>
        <v>1</v>
      </c>
      <c r="T288" s="99">
        <f t="shared" si="19"/>
        <v>0</v>
      </c>
      <c r="U288" s="99">
        <f t="shared" si="20"/>
        <v>0</v>
      </c>
      <c r="V288" s="100">
        <f t="shared" si="21"/>
        <v>0</v>
      </c>
      <c r="W288" s="99">
        <f t="shared" si="22"/>
        <v>0</v>
      </c>
      <c r="X288" s="81">
        <f t="shared" si="23"/>
        <v>0</v>
      </c>
      <c r="Y288" s="81">
        <f t="shared" si="24"/>
        <v>0</v>
      </c>
      <c r="Z288" s="81">
        <f t="shared" si="25"/>
        <v>0</v>
      </c>
      <c r="AA288" s="81">
        <f t="shared" si="26"/>
        <v>0</v>
      </c>
      <c r="AB288" s="81">
        <f t="shared" si="27"/>
        <v>0</v>
      </c>
      <c r="AC288" s="81" t="str">
        <f t="shared" si="28"/>
        <v/>
      </c>
      <c r="AD288" s="100">
        <f t="shared" si="29"/>
        <v>0</v>
      </c>
      <c r="AE288" s="101">
        <f t="shared" si="30"/>
        <v>0</v>
      </c>
      <c r="AF288" s="102">
        <f t="shared" si="31"/>
        <v>0</v>
      </c>
      <c r="AG288" s="102">
        <f t="shared" si="32"/>
        <v>0</v>
      </c>
      <c r="AH288" s="102">
        <f t="shared" si="33"/>
        <v>0</v>
      </c>
      <c r="AI288" s="6"/>
    </row>
    <row r="289" spans="8:35" ht="15" customHeight="1">
      <c r="H289" s="95">
        <v>234</v>
      </c>
      <c r="I289" s="95">
        <f t="shared" si="10"/>
        <v>-693829</v>
      </c>
      <c r="J289" s="96">
        <f t="shared" si="11"/>
        <v>694196</v>
      </c>
      <c r="K289" s="97">
        <f t="shared" si="12"/>
        <v>0</v>
      </c>
      <c r="L289" s="97">
        <f t="shared" si="13"/>
        <v>0</v>
      </c>
      <c r="M289" s="97">
        <f t="shared" si="14"/>
        <v>0</v>
      </c>
      <c r="N289" s="98">
        <f t="shared" si="15"/>
        <v>1</v>
      </c>
      <c r="O289" s="97">
        <f t="shared" si="7"/>
        <v>0</v>
      </c>
      <c r="P289" s="97">
        <f t="shared" si="16"/>
        <v>1</v>
      </c>
      <c r="Q289" s="99">
        <f t="shared" si="8"/>
        <v>0</v>
      </c>
      <c r="R289" s="99">
        <f t="shared" si="17"/>
        <v>1</v>
      </c>
      <c r="S289" s="99">
        <f t="shared" si="18"/>
        <v>1</v>
      </c>
      <c r="T289" s="99">
        <f t="shared" si="19"/>
        <v>0</v>
      </c>
      <c r="U289" s="99">
        <f t="shared" si="20"/>
        <v>0</v>
      </c>
      <c r="V289" s="100">
        <f t="shared" si="21"/>
        <v>0</v>
      </c>
      <c r="W289" s="99">
        <f t="shared" si="22"/>
        <v>0</v>
      </c>
      <c r="X289" s="81">
        <f t="shared" si="23"/>
        <v>0</v>
      </c>
      <c r="Y289" s="81">
        <f t="shared" si="24"/>
        <v>0</v>
      </c>
      <c r="Z289" s="81">
        <f t="shared" si="25"/>
        <v>0</v>
      </c>
      <c r="AA289" s="81">
        <f t="shared" si="26"/>
        <v>0</v>
      </c>
      <c r="AB289" s="81">
        <f t="shared" si="27"/>
        <v>0</v>
      </c>
      <c r="AC289" s="81" t="str">
        <f t="shared" si="28"/>
        <v/>
      </c>
      <c r="AD289" s="100">
        <f t="shared" si="29"/>
        <v>0</v>
      </c>
      <c r="AE289" s="101">
        <f t="shared" si="30"/>
        <v>0</v>
      </c>
      <c r="AF289" s="102">
        <f t="shared" si="31"/>
        <v>0</v>
      </c>
      <c r="AG289" s="102">
        <f t="shared" si="32"/>
        <v>0</v>
      </c>
      <c r="AH289" s="102">
        <f t="shared" si="33"/>
        <v>0</v>
      </c>
      <c r="AI289" s="6"/>
    </row>
    <row r="290" spans="8:35" ht="15" customHeight="1">
      <c r="H290" s="95">
        <v>235</v>
      </c>
      <c r="I290" s="95">
        <f t="shared" si="10"/>
        <v>-693830</v>
      </c>
      <c r="J290" s="96">
        <f t="shared" si="11"/>
        <v>694197</v>
      </c>
      <c r="K290" s="97">
        <f t="shared" si="12"/>
        <v>0</v>
      </c>
      <c r="L290" s="97">
        <f t="shared" si="13"/>
        <v>0</v>
      </c>
      <c r="M290" s="97">
        <f t="shared" si="14"/>
        <v>0</v>
      </c>
      <c r="N290" s="98">
        <f t="shared" si="15"/>
        <v>1</v>
      </c>
      <c r="O290" s="97">
        <f t="shared" si="7"/>
        <v>0</v>
      </c>
      <c r="P290" s="97">
        <f t="shared" si="16"/>
        <v>1</v>
      </c>
      <c r="Q290" s="99">
        <f t="shared" si="8"/>
        <v>0</v>
      </c>
      <c r="R290" s="99">
        <f t="shared" si="17"/>
        <v>1</v>
      </c>
      <c r="S290" s="99">
        <f t="shared" si="18"/>
        <v>1</v>
      </c>
      <c r="T290" s="99">
        <f t="shared" si="19"/>
        <v>0</v>
      </c>
      <c r="U290" s="99">
        <f t="shared" si="20"/>
        <v>0</v>
      </c>
      <c r="V290" s="100">
        <f t="shared" si="21"/>
        <v>0</v>
      </c>
      <c r="W290" s="99">
        <f t="shared" si="22"/>
        <v>0</v>
      </c>
      <c r="X290" s="81">
        <f t="shared" si="23"/>
        <v>0</v>
      </c>
      <c r="Y290" s="81">
        <f t="shared" si="24"/>
        <v>0</v>
      </c>
      <c r="Z290" s="81">
        <f t="shared" si="25"/>
        <v>0</v>
      </c>
      <c r="AA290" s="81">
        <f t="shared" si="26"/>
        <v>0</v>
      </c>
      <c r="AB290" s="81">
        <f t="shared" si="27"/>
        <v>0</v>
      </c>
      <c r="AC290" s="81" t="str">
        <f t="shared" si="28"/>
        <v/>
      </c>
      <c r="AD290" s="100">
        <f t="shared" si="29"/>
        <v>0</v>
      </c>
      <c r="AE290" s="101">
        <f t="shared" si="30"/>
        <v>0</v>
      </c>
      <c r="AF290" s="102">
        <f t="shared" si="31"/>
        <v>0</v>
      </c>
      <c r="AG290" s="102">
        <f t="shared" si="32"/>
        <v>0</v>
      </c>
      <c r="AH290" s="102">
        <f t="shared" si="33"/>
        <v>0</v>
      </c>
      <c r="AI290" s="6"/>
    </row>
    <row r="291" spans="8:35" ht="15" customHeight="1">
      <c r="H291" s="95">
        <v>236</v>
      </c>
      <c r="I291" s="95">
        <f t="shared" si="10"/>
        <v>-693831</v>
      </c>
      <c r="J291" s="96">
        <f t="shared" si="11"/>
        <v>694198</v>
      </c>
      <c r="K291" s="97">
        <f t="shared" si="12"/>
        <v>0</v>
      </c>
      <c r="L291" s="97">
        <f t="shared" si="13"/>
        <v>0</v>
      </c>
      <c r="M291" s="97">
        <f t="shared" si="14"/>
        <v>0</v>
      </c>
      <c r="N291" s="98">
        <f t="shared" si="15"/>
        <v>1</v>
      </c>
      <c r="O291" s="97">
        <f t="shared" si="7"/>
        <v>0</v>
      </c>
      <c r="P291" s="97">
        <f t="shared" si="16"/>
        <v>1</v>
      </c>
      <c r="Q291" s="99">
        <f t="shared" si="8"/>
        <v>0</v>
      </c>
      <c r="R291" s="99">
        <f t="shared" si="17"/>
        <v>1</v>
      </c>
      <c r="S291" s="99">
        <f t="shared" si="18"/>
        <v>1</v>
      </c>
      <c r="T291" s="99">
        <f t="shared" si="19"/>
        <v>0</v>
      </c>
      <c r="U291" s="99">
        <f t="shared" si="20"/>
        <v>0</v>
      </c>
      <c r="V291" s="100">
        <f t="shared" si="21"/>
        <v>0</v>
      </c>
      <c r="W291" s="99">
        <f t="shared" si="22"/>
        <v>0</v>
      </c>
      <c r="X291" s="81">
        <f t="shared" si="23"/>
        <v>0</v>
      </c>
      <c r="Y291" s="81">
        <f t="shared" si="24"/>
        <v>0</v>
      </c>
      <c r="Z291" s="81">
        <f t="shared" si="25"/>
        <v>0</v>
      </c>
      <c r="AA291" s="81">
        <f t="shared" si="26"/>
        <v>0</v>
      </c>
      <c r="AB291" s="81">
        <f t="shared" si="27"/>
        <v>0</v>
      </c>
      <c r="AC291" s="81" t="str">
        <f t="shared" si="28"/>
        <v/>
      </c>
      <c r="AD291" s="100">
        <f t="shared" si="29"/>
        <v>0</v>
      </c>
      <c r="AE291" s="101">
        <f t="shared" si="30"/>
        <v>0</v>
      </c>
      <c r="AF291" s="102">
        <f t="shared" si="31"/>
        <v>0</v>
      </c>
      <c r="AG291" s="102">
        <f t="shared" si="32"/>
        <v>0</v>
      </c>
      <c r="AH291" s="102">
        <f t="shared" si="33"/>
        <v>0</v>
      </c>
      <c r="AI291" s="6"/>
    </row>
    <row r="292" spans="8:35" ht="15" customHeight="1">
      <c r="H292" s="95">
        <v>237</v>
      </c>
      <c r="I292" s="95">
        <f t="shared" si="10"/>
        <v>-693832</v>
      </c>
      <c r="J292" s="96">
        <f t="shared" si="11"/>
        <v>694199</v>
      </c>
      <c r="K292" s="97">
        <f t="shared" si="12"/>
        <v>0</v>
      </c>
      <c r="L292" s="97">
        <f t="shared" si="13"/>
        <v>0</v>
      </c>
      <c r="M292" s="97">
        <f t="shared" si="14"/>
        <v>0</v>
      </c>
      <c r="N292" s="98">
        <f t="shared" si="15"/>
        <v>1</v>
      </c>
      <c r="O292" s="97">
        <f t="shared" si="7"/>
        <v>0</v>
      </c>
      <c r="P292" s="97">
        <f t="shared" si="16"/>
        <v>1</v>
      </c>
      <c r="Q292" s="99">
        <f t="shared" si="8"/>
        <v>0</v>
      </c>
      <c r="R292" s="99">
        <f t="shared" si="17"/>
        <v>1</v>
      </c>
      <c r="S292" s="99">
        <f t="shared" si="18"/>
        <v>1</v>
      </c>
      <c r="T292" s="99">
        <f t="shared" si="19"/>
        <v>0</v>
      </c>
      <c r="U292" s="99">
        <f t="shared" si="20"/>
        <v>0</v>
      </c>
      <c r="V292" s="100">
        <f t="shared" si="21"/>
        <v>0</v>
      </c>
      <c r="W292" s="99">
        <f t="shared" si="22"/>
        <v>0</v>
      </c>
      <c r="X292" s="81">
        <f t="shared" si="23"/>
        <v>0</v>
      </c>
      <c r="Y292" s="81">
        <f t="shared" si="24"/>
        <v>0</v>
      </c>
      <c r="Z292" s="81">
        <f t="shared" si="25"/>
        <v>0</v>
      </c>
      <c r="AA292" s="81">
        <f t="shared" si="26"/>
        <v>0</v>
      </c>
      <c r="AB292" s="81">
        <f t="shared" si="27"/>
        <v>0</v>
      </c>
      <c r="AC292" s="81" t="str">
        <f t="shared" si="28"/>
        <v/>
      </c>
      <c r="AD292" s="100">
        <f t="shared" si="29"/>
        <v>0</v>
      </c>
      <c r="AE292" s="101">
        <f t="shared" si="30"/>
        <v>0</v>
      </c>
      <c r="AF292" s="102">
        <f t="shared" si="31"/>
        <v>0</v>
      </c>
      <c r="AG292" s="102">
        <f t="shared" si="32"/>
        <v>0</v>
      </c>
      <c r="AH292" s="102">
        <f t="shared" si="33"/>
        <v>0</v>
      </c>
      <c r="AI292" s="6"/>
    </row>
    <row r="293" spans="8:35" ht="15" customHeight="1">
      <c r="H293" s="95">
        <v>238</v>
      </c>
      <c r="I293" s="95">
        <f t="shared" si="10"/>
        <v>-693833</v>
      </c>
      <c r="J293" s="96">
        <f t="shared" si="11"/>
        <v>694200</v>
      </c>
      <c r="K293" s="97">
        <f t="shared" si="12"/>
        <v>0</v>
      </c>
      <c r="L293" s="97">
        <f t="shared" si="13"/>
        <v>0</v>
      </c>
      <c r="M293" s="97">
        <f t="shared" si="14"/>
        <v>0</v>
      </c>
      <c r="N293" s="98">
        <f t="shared" si="15"/>
        <v>1</v>
      </c>
      <c r="O293" s="97">
        <f t="shared" si="7"/>
        <v>0</v>
      </c>
      <c r="P293" s="97">
        <f t="shared" si="16"/>
        <v>1</v>
      </c>
      <c r="Q293" s="99">
        <f t="shared" si="8"/>
        <v>0</v>
      </c>
      <c r="R293" s="99">
        <f t="shared" si="17"/>
        <v>1</v>
      </c>
      <c r="S293" s="99">
        <f t="shared" si="18"/>
        <v>1</v>
      </c>
      <c r="T293" s="99">
        <f t="shared" si="19"/>
        <v>0</v>
      </c>
      <c r="U293" s="99">
        <f t="shared" si="20"/>
        <v>0</v>
      </c>
      <c r="V293" s="100">
        <f t="shared" si="21"/>
        <v>0</v>
      </c>
      <c r="W293" s="99">
        <f t="shared" si="22"/>
        <v>0</v>
      </c>
      <c r="X293" s="81">
        <f t="shared" si="23"/>
        <v>0</v>
      </c>
      <c r="Y293" s="81">
        <f t="shared" si="24"/>
        <v>0</v>
      </c>
      <c r="Z293" s="81">
        <f t="shared" si="25"/>
        <v>0</v>
      </c>
      <c r="AA293" s="81">
        <f t="shared" si="26"/>
        <v>0</v>
      </c>
      <c r="AB293" s="81">
        <f t="shared" si="27"/>
        <v>0</v>
      </c>
      <c r="AC293" s="81" t="str">
        <f t="shared" si="28"/>
        <v/>
      </c>
      <c r="AD293" s="100">
        <f t="shared" si="29"/>
        <v>0</v>
      </c>
      <c r="AE293" s="101">
        <f t="shared" si="30"/>
        <v>0</v>
      </c>
      <c r="AF293" s="102">
        <f t="shared" si="31"/>
        <v>0</v>
      </c>
      <c r="AG293" s="102">
        <f t="shared" si="32"/>
        <v>0</v>
      </c>
      <c r="AH293" s="102">
        <f t="shared" si="33"/>
        <v>0</v>
      </c>
      <c r="AI293" s="6"/>
    </row>
    <row r="294" spans="8:35" ht="15" customHeight="1">
      <c r="H294" s="95">
        <v>239</v>
      </c>
      <c r="I294" s="95">
        <f t="shared" si="10"/>
        <v>-693834</v>
      </c>
      <c r="J294" s="96">
        <f t="shared" si="11"/>
        <v>694201</v>
      </c>
      <c r="K294" s="97">
        <f t="shared" si="12"/>
        <v>0</v>
      </c>
      <c r="L294" s="97">
        <f t="shared" si="13"/>
        <v>0</v>
      </c>
      <c r="M294" s="97">
        <f t="shared" si="14"/>
        <v>0</v>
      </c>
      <c r="N294" s="98">
        <f t="shared" si="15"/>
        <v>1</v>
      </c>
      <c r="O294" s="97">
        <f t="shared" si="7"/>
        <v>0</v>
      </c>
      <c r="P294" s="97">
        <f t="shared" si="16"/>
        <v>1</v>
      </c>
      <c r="Q294" s="99">
        <f t="shared" si="8"/>
        <v>0</v>
      </c>
      <c r="R294" s="99">
        <f t="shared" si="17"/>
        <v>1</v>
      </c>
      <c r="S294" s="99">
        <f t="shared" si="18"/>
        <v>1</v>
      </c>
      <c r="T294" s="99">
        <f t="shared" si="19"/>
        <v>0</v>
      </c>
      <c r="U294" s="99">
        <f t="shared" si="20"/>
        <v>0</v>
      </c>
      <c r="V294" s="100">
        <f t="shared" si="21"/>
        <v>0</v>
      </c>
      <c r="W294" s="99">
        <f t="shared" si="22"/>
        <v>0</v>
      </c>
      <c r="X294" s="81">
        <f t="shared" si="23"/>
        <v>0</v>
      </c>
      <c r="Y294" s="81">
        <f t="shared" si="24"/>
        <v>0</v>
      </c>
      <c r="Z294" s="81">
        <f t="shared" si="25"/>
        <v>0</v>
      </c>
      <c r="AA294" s="81">
        <f t="shared" si="26"/>
        <v>0</v>
      </c>
      <c r="AB294" s="81">
        <f t="shared" si="27"/>
        <v>0</v>
      </c>
      <c r="AC294" s="81" t="str">
        <f t="shared" si="28"/>
        <v/>
      </c>
      <c r="AD294" s="100">
        <f t="shared" si="29"/>
        <v>0</v>
      </c>
      <c r="AE294" s="101">
        <f t="shared" si="30"/>
        <v>0</v>
      </c>
      <c r="AF294" s="102">
        <f t="shared" si="31"/>
        <v>0</v>
      </c>
      <c r="AG294" s="102">
        <f t="shared" si="32"/>
        <v>0</v>
      </c>
      <c r="AH294" s="102">
        <f t="shared" si="33"/>
        <v>0</v>
      </c>
      <c r="AI294" s="6"/>
    </row>
    <row r="295" spans="8:35" ht="15" customHeight="1">
      <c r="H295" s="95">
        <v>240</v>
      </c>
      <c r="I295" s="95">
        <f t="shared" si="10"/>
        <v>-693835</v>
      </c>
      <c r="J295" s="96">
        <f t="shared" si="11"/>
        <v>694202</v>
      </c>
      <c r="K295" s="97">
        <f t="shared" si="12"/>
        <v>0</v>
      </c>
      <c r="L295" s="97">
        <f t="shared" si="13"/>
        <v>0</v>
      </c>
      <c r="M295" s="97">
        <f t="shared" si="14"/>
        <v>0</v>
      </c>
      <c r="N295" s="98">
        <f t="shared" si="15"/>
        <v>1</v>
      </c>
      <c r="O295" s="97">
        <f t="shared" si="7"/>
        <v>0</v>
      </c>
      <c r="P295" s="97">
        <f t="shared" si="16"/>
        <v>1</v>
      </c>
      <c r="Q295" s="99">
        <f t="shared" si="8"/>
        <v>0</v>
      </c>
      <c r="R295" s="99">
        <f t="shared" si="17"/>
        <v>1</v>
      </c>
      <c r="S295" s="99">
        <f t="shared" si="18"/>
        <v>1</v>
      </c>
      <c r="T295" s="99">
        <f t="shared" si="19"/>
        <v>0</v>
      </c>
      <c r="U295" s="99">
        <f t="shared" si="20"/>
        <v>0</v>
      </c>
      <c r="V295" s="100">
        <f t="shared" si="21"/>
        <v>0</v>
      </c>
      <c r="W295" s="99">
        <f t="shared" si="22"/>
        <v>0</v>
      </c>
      <c r="X295" s="81">
        <f t="shared" si="23"/>
        <v>0</v>
      </c>
      <c r="Y295" s="81">
        <f t="shared" si="24"/>
        <v>0</v>
      </c>
      <c r="Z295" s="81">
        <f t="shared" si="25"/>
        <v>0</v>
      </c>
      <c r="AA295" s="81">
        <f t="shared" si="26"/>
        <v>0</v>
      </c>
      <c r="AB295" s="81">
        <f t="shared" si="27"/>
        <v>0</v>
      </c>
      <c r="AC295" s="81" t="str">
        <f t="shared" si="28"/>
        <v/>
      </c>
      <c r="AD295" s="100">
        <f t="shared" si="29"/>
        <v>0</v>
      </c>
      <c r="AE295" s="101">
        <f t="shared" si="30"/>
        <v>0</v>
      </c>
      <c r="AF295" s="102">
        <f t="shared" si="31"/>
        <v>0</v>
      </c>
      <c r="AG295" s="102">
        <f t="shared" si="32"/>
        <v>0</v>
      </c>
      <c r="AH295" s="102">
        <f t="shared" si="33"/>
        <v>0</v>
      </c>
      <c r="AI295" s="6"/>
    </row>
    <row r="296" spans="8:35" ht="15" customHeight="1">
      <c r="H296" s="95">
        <v>241</v>
      </c>
      <c r="I296" s="95">
        <f t="shared" si="10"/>
        <v>-693836</v>
      </c>
      <c r="J296" s="96">
        <f t="shared" si="11"/>
        <v>694203</v>
      </c>
      <c r="K296" s="97">
        <f t="shared" si="12"/>
        <v>0</v>
      </c>
      <c r="L296" s="97">
        <f t="shared" si="13"/>
        <v>0</v>
      </c>
      <c r="M296" s="97">
        <f t="shared" si="14"/>
        <v>0</v>
      </c>
      <c r="N296" s="98">
        <f t="shared" si="15"/>
        <v>1</v>
      </c>
      <c r="O296" s="97">
        <f t="shared" si="7"/>
        <v>0</v>
      </c>
      <c r="P296" s="97">
        <f t="shared" si="16"/>
        <v>1</v>
      </c>
      <c r="Q296" s="99">
        <f t="shared" si="8"/>
        <v>0</v>
      </c>
      <c r="R296" s="99">
        <f t="shared" si="17"/>
        <v>1</v>
      </c>
      <c r="S296" s="99">
        <f t="shared" si="18"/>
        <v>1</v>
      </c>
      <c r="T296" s="99">
        <f t="shared" si="19"/>
        <v>0</v>
      </c>
      <c r="U296" s="99">
        <f t="shared" si="20"/>
        <v>0</v>
      </c>
      <c r="V296" s="100">
        <f t="shared" si="21"/>
        <v>0</v>
      </c>
      <c r="W296" s="99">
        <f t="shared" si="22"/>
        <v>0</v>
      </c>
      <c r="X296" s="81">
        <f t="shared" si="23"/>
        <v>0</v>
      </c>
      <c r="Y296" s="81">
        <f t="shared" si="24"/>
        <v>0</v>
      </c>
      <c r="Z296" s="81">
        <f t="shared" si="25"/>
        <v>0</v>
      </c>
      <c r="AA296" s="81">
        <f t="shared" si="26"/>
        <v>0</v>
      </c>
      <c r="AB296" s="81">
        <f t="shared" si="27"/>
        <v>0</v>
      </c>
      <c r="AC296" s="81" t="str">
        <f t="shared" si="28"/>
        <v/>
      </c>
      <c r="AD296" s="100">
        <f t="shared" si="29"/>
        <v>0</v>
      </c>
      <c r="AE296" s="101">
        <f t="shared" si="30"/>
        <v>0</v>
      </c>
      <c r="AF296" s="102">
        <f t="shared" si="31"/>
        <v>0</v>
      </c>
      <c r="AG296" s="102">
        <f t="shared" si="32"/>
        <v>0</v>
      </c>
      <c r="AH296" s="102">
        <f t="shared" si="33"/>
        <v>0</v>
      </c>
      <c r="AI296" s="6"/>
    </row>
    <row r="297" spans="8:35" ht="15" customHeight="1">
      <c r="H297" s="95">
        <v>242</v>
      </c>
      <c r="I297" s="95">
        <f t="shared" si="10"/>
        <v>-693837</v>
      </c>
      <c r="J297" s="96">
        <f t="shared" si="11"/>
        <v>694204</v>
      </c>
      <c r="K297" s="97">
        <f t="shared" si="12"/>
        <v>0</v>
      </c>
      <c r="L297" s="97">
        <f t="shared" si="13"/>
        <v>0</v>
      </c>
      <c r="M297" s="97">
        <f t="shared" si="14"/>
        <v>0</v>
      </c>
      <c r="N297" s="98">
        <f t="shared" si="15"/>
        <v>1</v>
      </c>
      <c r="O297" s="97">
        <f t="shared" si="7"/>
        <v>0</v>
      </c>
      <c r="P297" s="97">
        <f t="shared" si="16"/>
        <v>1</v>
      </c>
      <c r="Q297" s="99">
        <f t="shared" si="8"/>
        <v>0</v>
      </c>
      <c r="R297" s="99">
        <f t="shared" si="17"/>
        <v>1</v>
      </c>
      <c r="S297" s="99">
        <f t="shared" si="18"/>
        <v>1</v>
      </c>
      <c r="T297" s="99">
        <f t="shared" si="19"/>
        <v>0</v>
      </c>
      <c r="U297" s="99">
        <f t="shared" si="20"/>
        <v>0</v>
      </c>
      <c r="V297" s="100">
        <f t="shared" si="21"/>
        <v>0</v>
      </c>
      <c r="W297" s="99">
        <f t="shared" si="22"/>
        <v>0</v>
      </c>
      <c r="X297" s="81">
        <f t="shared" si="23"/>
        <v>0</v>
      </c>
      <c r="Y297" s="81">
        <f t="shared" si="24"/>
        <v>0</v>
      </c>
      <c r="Z297" s="81">
        <f t="shared" si="25"/>
        <v>0</v>
      </c>
      <c r="AA297" s="81">
        <f t="shared" si="26"/>
        <v>0</v>
      </c>
      <c r="AB297" s="81">
        <f t="shared" si="27"/>
        <v>0</v>
      </c>
      <c r="AC297" s="81" t="str">
        <f t="shared" si="28"/>
        <v/>
      </c>
      <c r="AD297" s="100">
        <f t="shared" si="29"/>
        <v>0</v>
      </c>
      <c r="AE297" s="101">
        <f t="shared" si="30"/>
        <v>0</v>
      </c>
      <c r="AF297" s="102">
        <f t="shared" si="31"/>
        <v>0</v>
      </c>
      <c r="AG297" s="102">
        <f t="shared" si="32"/>
        <v>0</v>
      </c>
      <c r="AH297" s="102">
        <f t="shared" si="33"/>
        <v>0</v>
      </c>
      <c r="AI297" s="6"/>
    </row>
    <row r="298" spans="8:35" ht="15" customHeight="1">
      <c r="H298" s="95">
        <v>243</v>
      </c>
      <c r="I298" s="95">
        <f t="shared" si="10"/>
        <v>-693838</v>
      </c>
      <c r="J298" s="96">
        <f t="shared" si="11"/>
        <v>694205</v>
      </c>
      <c r="K298" s="97">
        <f t="shared" si="12"/>
        <v>0</v>
      </c>
      <c r="L298" s="97">
        <f t="shared" si="13"/>
        <v>0</v>
      </c>
      <c r="M298" s="97">
        <f t="shared" si="14"/>
        <v>0</v>
      </c>
      <c r="N298" s="98">
        <f t="shared" si="15"/>
        <v>1</v>
      </c>
      <c r="O298" s="97">
        <f t="shared" si="7"/>
        <v>0</v>
      </c>
      <c r="P298" s="97">
        <f t="shared" si="16"/>
        <v>1</v>
      </c>
      <c r="Q298" s="99">
        <f t="shared" si="8"/>
        <v>0</v>
      </c>
      <c r="R298" s="99">
        <f t="shared" si="17"/>
        <v>1</v>
      </c>
      <c r="S298" s="99">
        <f t="shared" si="18"/>
        <v>1</v>
      </c>
      <c r="T298" s="99">
        <f t="shared" si="19"/>
        <v>0</v>
      </c>
      <c r="U298" s="99">
        <f t="shared" si="20"/>
        <v>0</v>
      </c>
      <c r="V298" s="100">
        <f t="shared" si="21"/>
        <v>0</v>
      </c>
      <c r="W298" s="99">
        <f t="shared" si="22"/>
        <v>0</v>
      </c>
      <c r="X298" s="81">
        <f t="shared" si="23"/>
        <v>0</v>
      </c>
      <c r="Y298" s="81">
        <f t="shared" si="24"/>
        <v>0</v>
      </c>
      <c r="Z298" s="81">
        <f t="shared" si="25"/>
        <v>0</v>
      </c>
      <c r="AA298" s="81">
        <f t="shared" si="26"/>
        <v>0</v>
      </c>
      <c r="AB298" s="81">
        <f t="shared" si="27"/>
        <v>0</v>
      </c>
      <c r="AC298" s="81" t="str">
        <f t="shared" si="28"/>
        <v/>
      </c>
      <c r="AD298" s="100">
        <f t="shared" si="29"/>
        <v>0</v>
      </c>
      <c r="AE298" s="101">
        <f t="shared" si="30"/>
        <v>0</v>
      </c>
      <c r="AF298" s="102">
        <f t="shared" si="31"/>
        <v>0</v>
      </c>
      <c r="AG298" s="102">
        <f t="shared" si="32"/>
        <v>0</v>
      </c>
      <c r="AH298" s="102">
        <f t="shared" si="33"/>
        <v>0</v>
      </c>
      <c r="AI298" s="6"/>
    </row>
    <row r="299" spans="8:35" ht="15" customHeight="1">
      <c r="H299" s="95">
        <v>244</v>
      </c>
      <c r="I299" s="95">
        <f t="shared" si="10"/>
        <v>-693839</v>
      </c>
      <c r="J299" s="96">
        <f t="shared" si="11"/>
        <v>694206</v>
      </c>
      <c r="K299" s="97">
        <f t="shared" si="12"/>
        <v>0</v>
      </c>
      <c r="L299" s="97">
        <f t="shared" si="13"/>
        <v>0</v>
      </c>
      <c r="M299" s="97">
        <f t="shared" si="14"/>
        <v>0</v>
      </c>
      <c r="N299" s="98">
        <f t="shared" si="15"/>
        <v>1</v>
      </c>
      <c r="O299" s="97">
        <f t="shared" si="7"/>
        <v>0</v>
      </c>
      <c r="P299" s="97">
        <f t="shared" si="16"/>
        <v>1</v>
      </c>
      <c r="Q299" s="99">
        <f t="shared" si="8"/>
        <v>0</v>
      </c>
      <c r="R299" s="99">
        <f t="shared" si="17"/>
        <v>1</v>
      </c>
      <c r="S299" s="99">
        <f t="shared" si="18"/>
        <v>1</v>
      </c>
      <c r="T299" s="99">
        <f t="shared" si="19"/>
        <v>0</v>
      </c>
      <c r="U299" s="99">
        <f t="shared" si="20"/>
        <v>0</v>
      </c>
      <c r="V299" s="100">
        <f t="shared" si="21"/>
        <v>0</v>
      </c>
      <c r="W299" s="99">
        <f t="shared" si="22"/>
        <v>0</v>
      </c>
      <c r="X299" s="81">
        <f t="shared" si="23"/>
        <v>0</v>
      </c>
      <c r="Y299" s="81">
        <f t="shared" si="24"/>
        <v>0</v>
      </c>
      <c r="Z299" s="81">
        <f t="shared" si="25"/>
        <v>0</v>
      </c>
      <c r="AA299" s="81">
        <f t="shared" si="26"/>
        <v>0</v>
      </c>
      <c r="AB299" s="81">
        <f t="shared" si="27"/>
        <v>0</v>
      </c>
      <c r="AC299" s="81" t="str">
        <f t="shared" si="28"/>
        <v/>
      </c>
      <c r="AD299" s="100">
        <f t="shared" si="29"/>
        <v>0</v>
      </c>
      <c r="AE299" s="101">
        <f t="shared" si="30"/>
        <v>0</v>
      </c>
      <c r="AF299" s="102">
        <f t="shared" si="31"/>
        <v>0</v>
      </c>
      <c r="AG299" s="102">
        <f t="shared" si="32"/>
        <v>0</v>
      </c>
      <c r="AH299" s="102">
        <f t="shared" si="33"/>
        <v>0</v>
      </c>
      <c r="AI299" s="6"/>
    </row>
    <row r="300" spans="8:35" ht="15" customHeight="1">
      <c r="H300" s="95">
        <v>245</v>
      </c>
      <c r="I300" s="95">
        <f t="shared" si="10"/>
        <v>-693840</v>
      </c>
      <c r="J300" s="96">
        <f t="shared" si="11"/>
        <v>694207</v>
      </c>
      <c r="K300" s="97">
        <f t="shared" si="12"/>
        <v>0</v>
      </c>
      <c r="L300" s="97">
        <f t="shared" si="13"/>
        <v>0</v>
      </c>
      <c r="M300" s="97">
        <f t="shared" si="14"/>
        <v>0</v>
      </c>
      <c r="N300" s="98">
        <f t="shared" si="15"/>
        <v>1</v>
      </c>
      <c r="O300" s="97">
        <f t="shared" si="7"/>
        <v>0</v>
      </c>
      <c r="P300" s="97">
        <f t="shared" si="16"/>
        <v>1</v>
      </c>
      <c r="Q300" s="99">
        <f t="shared" si="8"/>
        <v>0</v>
      </c>
      <c r="R300" s="99">
        <f t="shared" si="17"/>
        <v>1</v>
      </c>
      <c r="S300" s="99">
        <f t="shared" si="18"/>
        <v>1</v>
      </c>
      <c r="T300" s="99">
        <f t="shared" si="19"/>
        <v>0</v>
      </c>
      <c r="U300" s="99">
        <f t="shared" si="20"/>
        <v>0</v>
      </c>
      <c r="V300" s="100">
        <f t="shared" si="21"/>
        <v>0</v>
      </c>
      <c r="W300" s="99">
        <f t="shared" si="22"/>
        <v>0</v>
      </c>
      <c r="X300" s="81">
        <f t="shared" si="23"/>
        <v>0</v>
      </c>
      <c r="Y300" s="81">
        <f t="shared" si="24"/>
        <v>0</v>
      </c>
      <c r="Z300" s="81">
        <f t="shared" si="25"/>
        <v>0</v>
      </c>
      <c r="AA300" s="81">
        <f t="shared" si="26"/>
        <v>0</v>
      </c>
      <c r="AB300" s="81">
        <f t="shared" si="27"/>
        <v>0</v>
      </c>
      <c r="AC300" s="81" t="str">
        <f t="shared" si="28"/>
        <v/>
      </c>
      <c r="AD300" s="100">
        <f t="shared" si="29"/>
        <v>0</v>
      </c>
      <c r="AE300" s="101">
        <f t="shared" si="30"/>
        <v>0</v>
      </c>
      <c r="AF300" s="102">
        <f t="shared" si="31"/>
        <v>0</v>
      </c>
      <c r="AG300" s="102">
        <f t="shared" si="32"/>
        <v>0</v>
      </c>
      <c r="AH300" s="102">
        <f t="shared" si="33"/>
        <v>0</v>
      </c>
      <c r="AI300" s="6"/>
    </row>
    <row r="301" spans="8:35" ht="15" customHeight="1">
      <c r="H301" s="95">
        <v>246</v>
      </c>
      <c r="I301" s="95">
        <f t="shared" si="10"/>
        <v>-693841</v>
      </c>
      <c r="J301" s="96">
        <f t="shared" si="11"/>
        <v>694208</v>
      </c>
      <c r="K301" s="97">
        <f t="shared" si="12"/>
        <v>0</v>
      </c>
      <c r="L301" s="97">
        <f t="shared" si="13"/>
        <v>0</v>
      </c>
      <c r="M301" s="97">
        <f t="shared" si="14"/>
        <v>0</v>
      </c>
      <c r="N301" s="98">
        <f t="shared" si="15"/>
        <v>1</v>
      </c>
      <c r="O301" s="97">
        <f t="shared" si="7"/>
        <v>0</v>
      </c>
      <c r="P301" s="97">
        <f t="shared" si="16"/>
        <v>1</v>
      </c>
      <c r="Q301" s="99">
        <f t="shared" si="8"/>
        <v>0</v>
      </c>
      <c r="R301" s="99">
        <f t="shared" si="17"/>
        <v>1</v>
      </c>
      <c r="S301" s="99">
        <f t="shared" si="18"/>
        <v>1</v>
      </c>
      <c r="T301" s="99">
        <f t="shared" si="19"/>
        <v>0</v>
      </c>
      <c r="U301" s="99">
        <f t="shared" si="20"/>
        <v>0</v>
      </c>
      <c r="V301" s="100">
        <f t="shared" si="21"/>
        <v>0</v>
      </c>
      <c r="W301" s="99">
        <f t="shared" si="22"/>
        <v>0</v>
      </c>
      <c r="X301" s="81">
        <f t="shared" si="23"/>
        <v>0</v>
      </c>
      <c r="Y301" s="81">
        <f t="shared" si="24"/>
        <v>0</v>
      </c>
      <c r="Z301" s="81">
        <f t="shared" si="25"/>
        <v>0</v>
      </c>
      <c r="AA301" s="81">
        <f t="shared" si="26"/>
        <v>0</v>
      </c>
      <c r="AB301" s="81">
        <f t="shared" si="27"/>
        <v>0</v>
      </c>
      <c r="AC301" s="81" t="str">
        <f t="shared" si="28"/>
        <v/>
      </c>
      <c r="AD301" s="100">
        <f t="shared" si="29"/>
        <v>0</v>
      </c>
      <c r="AE301" s="101">
        <f t="shared" si="30"/>
        <v>0</v>
      </c>
      <c r="AF301" s="102">
        <f t="shared" si="31"/>
        <v>0</v>
      </c>
      <c r="AG301" s="102">
        <f t="shared" si="32"/>
        <v>0</v>
      </c>
      <c r="AH301" s="102">
        <f t="shared" si="33"/>
        <v>0</v>
      </c>
      <c r="AI301" s="6"/>
    </row>
    <row r="302" spans="8:35" ht="15" customHeight="1">
      <c r="H302" s="95">
        <v>247</v>
      </c>
      <c r="I302" s="95">
        <f t="shared" si="10"/>
        <v>-693842</v>
      </c>
      <c r="J302" s="96">
        <f t="shared" si="11"/>
        <v>694209</v>
      </c>
      <c r="K302" s="97">
        <f t="shared" si="12"/>
        <v>0</v>
      </c>
      <c r="L302" s="97">
        <f t="shared" si="13"/>
        <v>0</v>
      </c>
      <c r="M302" s="97">
        <f t="shared" si="14"/>
        <v>0</v>
      </c>
      <c r="N302" s="98">
        <f t="shared" si="15"/>
        <v>1</v>
      </c>
      <c r="O302" s="97">
        <f t="shared" si="7"/>
        <v>0</v>
      </c>
      <c r="P302" s="97">
        <f t="shared" si="16"/>
        <v>1</v>
      </c>
      <c r="Q302" s="99">
        <f t="shared" si="8"/>
        <v>0</v>
      </c>
      <c r="R302" s="99">
        <f t="shared" si="17"/>
        <v>1</v>
      </c>
      <c r="S302" s="99">
        <f t="shared" si="18"/>
        <v>1</v>
      </c>
      <c r="T302" s="99">
        <f t="shared" si="19"/>
        <v>0</v>
      </c>
      <c r="U302" s="99">
        <f t="shared" si="20"/>
        <v>0</v>
      </c>
      <c r="V302" s="100">
        <f t="shared" si="21"/>
        <v>0</v>
      </c>
      <c r="W302" s="99">
        <f t="shared" si="22"/>
        <v>0</v>
      </c>
      <c r="X302" s="81">
        <f t="shared" si="23"/>
        <v>0</v>
      </c>
      <c r="Y302" s="81">
        <f t="shared" si="24"/>
        <v>0</v>
      </c>
      <c r="Z302" s="81">
        <f t="shared" si="25"/>
        <v>0</v>
      </c>
      <c r="AA302" s="81">
        <f t="shared" si="26"/>
        <v>0</v>
      </c>
      <c r="AB302" s="81">
        <f t="shared" si="27"/>
        <v>0</v>
      </c>
      <c r="AC302" s="81" t="str">
        <f t="shared" si="28"/>
        <v/>
      </c>
      <c r="AD302" s="100">
        <f t="shared" si="29"/>
        <v>0</v>
      </c>
      <c r="AE302" s="101">
        <f t="shared" si="30"/>
        <v>0</v>
      </c>
      <c r="AF302" s="102">
        <f t="shared" si="31"/>
        <v>0</v>
      </c>
      <c r="AG302" s="102">
        <f t="shared" si="32"/>
        <v>0</v>
      </c>
      <c r="AH302" s="102">
        <f t="shared" si="33"/>
        <v>0</v>
      </c>
      <c r="AI302" s="6"/>
    </row>
    <row r="303" spans="8:35" ht="15" customHeight="1">
      <c r="H303" s="95">
        <v>248</v>
      </c>
      <c r="I303" s="95">
        <f t="shared" si="10"/>
        <v>-693843</v>
      </c>
      <c r="J303" s="96">
        <f t="shared" si="11"/>
        <v>694210</v>
      </c>
      <c r="K303" s="97">
        <f t="shared" si="12"/>
        <v>0</v>
      </c>
      <c r="L303" s="97">
        <f t="shared" si="13"/>
        <v>0</v>
      </c>
      <c r="M303" s="97">
        <f t="shared" si="14"/>
        <v>0</v>
      </c>
      <c r="N303" s="98">
        <f t="shared" si="15"/>
        <v>1</v>
      </c>
      <c r="O303" s="97">
        <f t="shared" si="7"/>
        <v>0</v>
      </c>
      <c r="P303" s="97">
        <f t="shared" si="16"/>
        <v>1</v>
      </c>
      <c r="Q303" s="99">
        <f t="shared" si="8"/>
        <v>0</v>
      </c>
      <c r="R303" s="99">
        <f t="shared" si="17"/>
        <v>1</v>
      </c>
      <c r="S303" s="99">
        <f t="shared" si="18"/>
        <v>1</v>
      </c>
      <c r="T303" s="99">
        <f t="shared" si="19"/>
        <v>0</v>
      </c>
      <c r="U303" s="99">
        <f t="shared" si="20"/>
        <v>0</v>
      </c>
      <c r="V303" s="100">
        <f t="shared" si="21"/>
        <v>0</v>
      </c>
      <c r="W303" s="99">
        <f t="shared" si="22"/>
        <v>0</v>
      </c>
      <c r="X303" s="81">
        <f t="shared" si="23"/>
        <v>0</v>
      </c>
      <c r="Y303" s="81">
        <f t="shared" si="24"/>
        <v>0</v>
      </c>
      <c r="Z303" s="81">
        <f t="shared" si="25"/>
        <v>0</v>
      </c>
      <c r="AA303" s="81">
        <f t="shared" si="26"/>
        <v>0</v>
      </c>
      <c r="AB303" s="81">
        <f t="shared" si="27"/>
        <v>0</v>
      </c>
      <c r="AC303" s="81" t="str">
        <f t="shared" si="28"/>
        <v/>
      </c>
      <c r="AD303" s="100">
        <f t="shared" si="29"/>
        <v>0</v>
      </c>
      <c r="AE303" s="101">
        <f t="shared" si="30"/>
        <v>0</v>
      </c>
      <c r="AF303" s="102">
        <f t="shared" si="31"/>
        <v>0</v>
      </c>
      <c r="AG303" s="102">
        <f t="shared" si="32"/>
        <v>0</v>
      </c>
      <c r="AH303" s="102">
        <f t="shared" si="33"/>
        <v>0</v>
      </c>
      <c r="AI303" s="6"/>
    </row>
    <row r="304" spans="8:35" ht="15" customHeight="1">
      <c r="H304" s="95">
        <v>249</v>
      </c>
      <c r="I304" s="95">
        <f t="shared" si="10"/>
        <v>-693844</v>
      </c>
      <c r="J304" s="96">
        <f t="shared" si="11"/>
        <v>694211</v>
      </c>
      <c r="K304" s="97">
        <f t="shared" si="12"/>
        <v>0</v>
      </c>
      <c r="L304" s="97">
        <f t="shared" si="13"/>
        <v>0</v>
      </c>
      <c r="M304" s="97">
        <f t="shared" si="14"/>
        <v>0</v>
      </c>
      <c r="N304" s="98">
        <f t="shared" si="15"/>
        <v>1</v>
      </c>
      <c r="O304" s="97">
        <f t="shared" si="7"/>
        <v>0</v>
      </c>
      <c r="P304" s="97">
        <f t="shared" si="16"/>
        <v>1</v>
      </c>
      <c r="Q304" s="99">
        <f t="shared" si="8"/>
        <v>0</v>
      </c>
      <c r="R304" s="99">
        <f t="shared" si="17"/>
        <v>1</v>
      </c>
      <c r="S304" s="99">
        <f t="shared" si="18"/>
        <v>1</v>
      </c>
      <c r="T304" s="99">
        <f t="shared" si="19"/>
        <v>0</v>
      </c>
      <c r="U304" s="99">
        <f t="shared" si="20"/>
        <v>0</v>
      </c>
      <c r="V304" s="100">
        <f t="shared" si="21"/>
        <v>0</v>
      </c>
      <c r="W304" s="99">
        <f t="shared" si="22"/>
        <v>0</v>
      </c>
      <c r="X304" s="81">
        <f t="shared" si="23"/>
        <v>0</v>
      </c>
      <c r="Y304" s="81">
        <f t="shared" si="24"/>
        <v>0</v>
      </c>
      <c r="Z304" s="81">
        <f t="shared" si="25"/>
        <v>0</v>
      </c>
      <c r="AA304" s="81">
        <f t="shared" si="26"/>
        <v>0</v>
      </c>
      <c r="AB304" s="81">
        <f t="shared" si="27"/>
        <v>0</v>
      </c>
      <c r="AC304" s="81" t="str">
        <f t="shared" si="28"/>
        <v/>
      </c>
      <c r="AD304" s="100">
        <f t="shared" si="29"/>
        <v>0</v>
      </c>
      <c r="AE304" s="101">
        <f t="shared" si="30"/>
        <v>0</v>
      </c>
      <c r="AF304" s="102">
        <f t="shared" si="31"/>
        <v>0</v>
      </c>
      <c r="AG304" s="102">
        <f t="shared" si="32"/>
        <v>0</v>
      </c>
      <c r="AH304" s="102">
        <f t="shared" si="33"/>
        <v>0</v>
      </c>
      <c r="AI304" s="6"/>
    </row>
    <row r="305" spans="8:35" ht="15" customHeight="1">
      <c r="H305" s="95">
        <v>250</v>
      </c>
      <c r="I305" s="95">
        <f t="shared" si="10"/>
        <v>-693845</v>
      </c>
      <c r="J305" s="96">
        <f t="shared" si="11"/>
        <v>694212</v>
      </c>
      <c r="K305" s="97">
        <f t="shared" si="12"/>
        <v>0</v>
      </c>
      <c r="L305" s="97">
        <f t="shared" si="13"/>
        <v>0</v>
      </c>
      <c r="M305" s="97">
        <f t="shared" si="14"/>
        <v>0</v>
      </c>
      <c r="N305" s="98">
        <f t="shared" si="15"/>
        <v>1</v>
      </c>
      <c r="O305" s="97">
        <f t="shared" si="7"/>
        <v>0</v>
      </c>
      <c r="P305" s="97">
        <f t="shared" si="16"/>
        <v>1</v>
      </c>
      <c r="Q305" s="99">
        <f t="shared" si="8"/>
        <v>0</v>
      </c>
      <c r="R305" s="99">
        <f t="shared" si="17"/>
        <v>1</v>
      </c>
      <c r="S305" s="99">
        <f t="shared" si="18"/>
        <v>1</v>
      </c>
      <c r="T305" s="99">
        <f t="shared" si="19"/>
        <v>0</v>
      </c>
      <c r="U305" s="99">
        <f t="shared" si="20"/>
        <v>0</v>
      </c>
      <c r="V305" s="100">
        <f t="shared" si="21"/>
        <v>0</v>
      </c>
      <c r="W305" s="99">
        <f t="shared" si="22"/>
        <v>0</v>
      </c>
      <c r="X305" s="81">
        <f t="shared" si="23"/>
        <v>0</v>
      </c>
      <c r="Y305" s="81">
        <f t="shared" si="24"/>
        <v>0</v>
      </c>
      <c r="Z305" s="81">
        <f t="shared" si="25"/>
        <v>0</v>
      </c>
      <c r="AA305" s="81">
        <f t="shared" si="26"/>
        <v>0</v>
      </c>
      <c r="AB305" s="81">
        <f t="shared" si="27"/>
        <v>0</v>
      </c>
      <c r="AC305" s="81" t="str">
        <f t="shared" si="28"/>
        <v/>
      </c>
      <c r="AD305" s="100">
        <f t="shared" si="29"/>
        <v>0</v>
      </c>
      <c r="AE305" s="101">
        <f t="shared" si="30"/>
        <v>0</v>
      </c>
      <c r="AF305" s="102">
        <f t="shared" si="31"/>
        <v>0</v>
      </c>
      <c r="AG305" s="102">
        <f t="shared" si="32"/>
        <v>0</v>
      </c>
      <c r="AH305" s="102">
        <f t="shared" si="33"/>
        <v>0</v>
      </c>
      <c r="AI305" s="6"/>
    </row>
    <row r="306" spans="8:35" ht="15" customHeight="1">
      <c r="H306" s="95">
        <v>251</v>
      </c>
      <c r="I306" s="95">
        <f t="shared" si="10"/>
        <v>-693846</v>
      </c>
      <c r="J306" s="96">
        <f t="shared" si="11"/>
        <v>694213</v>
      </c>
      <c r="K306" s="97">
        <f t="shared" si="12"/>
        <v>0</v>
      </c>
      <c r="L306" s="97">
        <f t="shared" si="13"/>
        <v>0</v>
      </c>
      <c r="M306" s="97">
        <f t="shared" si="14"/>
        <v>0</v>
      </c>
      <c r="N306" s="98">
        <f t="shared" si="15"/>
        <v>1</v>
      </c>
      <c r="O306" s="97">
        <f t="shared" si="7"/>
        <v>0</v>
      </c>
      <c r="P306" s="97">
        <f t="shared" si="16"/>
        <v>1</v>
      </c>
      <c r="Q306" s="99">
        <f t="shared" si="8"/>
        <v>0</v>
      </c>
      <c r="R306" s="99">
        <f t="shared" si="17"/>
        <v>1</v>
      </c>
      <c r="S306" s="99">
        <f t="shared" si="18"/>
        <v>1</v>
      </c>
      <c r="T306" s="99">
        <f t="shared" si="19"/>
        <v>0</v>
      </c>
      <c r="U306" s="99">
        <f t="shared" si="20"/>
        <v>0</v>
      </c>
      <c r="V306" s="100">
        <f t="shared" si="21"/>
        <v>0</v>
      </c>
      <c r="W306" s="99">
        <f t="shared" si="22"/>
        <v>0</v>
      </c>
      <c r="X306" s="81">
        <f t="shared" si="23"/>
        <v>0</v>
      </c>
      <c r="Y306" s="81">
        <f t="shared" si="24"/>
        <v>0</v>
      </c>
      <c r="Z306" s="81">
        <f t="shared" si="25"/>
        <v>0</v>
      </c>
      <c r="AA306" s="81">
        <f t="shared" si="26"/>
        <v>0</v>
      </c>
      <c r="AB306" s="81">
        <f t="shared" si="27"/>
        <v>0</v>
      </c>
      <c r="AC306" s="81" t="str">
        <f t="shared" si="28"/>
        <v/>
      </c>
      <c r="AD306" s="100">
        <f t="shared" si="29"/>
        <v>0</v>
      </c>
      <c r="AE306" s="101">
        <f t="shared" si="30"/>
        <v>0</v>
      </c>
      <c r="AF306" s="102">
        <f t="shared" si="31"/>
        <v>0</v>
      </c>
      <c r="AG306" s="102">
        <f t="shared" si="32"/>
        <v>0</v>
      </c>
      <c r="AH306" s="102">
        <f t="shared" si="33"/>
        <v>0</v>
      </c>
      <c r="AI306" s="6"/>
    </row>
    <row r="307" spans="8:35" ht="15" customHeight="1">
      <c r="H307" s="95">
        <v>252</v>
      </c>
      <c r="I307" s="95">
        <f t="shared" si="10"/>
        <v>-693847</v>
      </c>
      <c r="J307" s="96">
        <f t="shared" si="11"/>
        <v>694214</v>
      </c>
      <c r="K307" s="97">
        <f t="shared" si="12"/>
        <v>0</v>
      </c>
      <c r="L307" s="97">
        <f t="shared" si="13"/>
        <v>0</v>
      </c>
      <c r="M307" s="97">
        <f t="shared" si="14"/>
        <v>0</v>
      </c>
      <c r="N307" s="98">
        <f t="shared" si="15"/>
        <v>1</v>
      </c>
      <c r="O307" s="97">
        <f t="shared" si="7"/>
        <v>0</v>
      </c>
      <c r="P307" s="97">
        <f t="shared" si="16"/>
        <v>1</v>
      </c>
      <c r="Q307" s="99">
        <f t="shared" si="8"/>
        <v>0</v>
      </c>
      <c r="R307" s="99">
        <f t="shared" si="17"/>
        <v>1</v>
      </c>
      <c r="S307" s="99">
        <f t="shared" si="18"/>
        <v>1</v>
      </c>
      <c r="T307" s="99">
        <f t="shared" si="19"/>
        <v>0</v>
      </c>
      <c r="U307" s="99">
        <f t="shared" si="20"/>
        <v>0</v>
      </c>
      <c r="V307" s="100">
        <f t="shared" si="21"/>
        <v>0</v>
      </c>
      <c r="W307" s="99">
        <f t="shared" si="22"/>
        <v>0</v>
      </c>
      <c r="X307" s="81">
        <f t="shared" si="23"/>
        <v>0</v>
      </c>
      <c r="Y307" s="81">
        <f t="shared" si="24"/>
        <v>0</v>
      </c>
      <c r="Z307" s="81">
        <f t="shared" si="25"/>
        <v>0</v>
      </c>
      <c r="AA307" s="81">
        <f t="shared" si="26"/>
        <v>0</v>
      </c>
      <c r="AB307" s="81">
        <f t="shared" si="27"/>
        <v>0</v>
      </c>
      <c r="AC307" s="81" t="str">
        <f t="shared" si="28"/>
        <v/>
      </c>
      <c r="AD307" s="100">
        <f t="shared" si="29"/>
        <v>0</v>
      </c>
      <c r="AE307" s="101">
        <f t="shared" si="30"/>
        <v>0</v>
      </c>
      <c r="AF307" s="102">
        <f t="shared" si="31"/>
        <v>0</v>
      </c>
      <c r="AG307" s="102">
        <f t="shared" si="32"/>
        <v>0</v>
      </c>
      <c r="AH307" s="102">
        <f t="shared" si="33"/>
        <v>0</v>
      </c>
      <c r="AI307" s="6"/>
    </row>
    <row r="308" spans="8:35" ht="15" customHeight="1">
      <c r="H308" s="95">
        <v>253</v>
      </c>
      <c r="I308" s="95">
        <f t="shared" si="10"/>
        <v>-693848</v>
      </c>
      <c r="J308" s="96">
        <f t="shared" si="11"/>
        <v>694215</v>
      </c>
      <c r="K308" s="97">
        <f t="shared" si="12"/>
        <v>0</v>
      </c>
      <c r="L308" s="97">
        <f t="shared" si="13"/>
        <v>0</v>
      </c>
      <c r="M308" s="97">
        <f t="shared" si="14"/>
        <v>0</v>
      </c>
      <c r="N308" s="98">
        <f t="shared" si="15"/>
        <v>1</v>
      </c>
      <c r="O308" s="97">
        <f t="shared" si="7"/>
        <v>0</v>
      </c>
      <c r="P308" s="97">
        <f t="shared" si="16"/>
        <v>1</v>
      </c>
      <c r="Q308" s="99">
        <f t="shared" si="8"/>
        <v>0</v>
      </c>
      <c r="R308" s="99">
        <f t="shared" si="17"/>
        <v>1</v>
      </c>
      <c r="S308" s="99">
        <f t="shared" si="18"/>
        <v>1</v>
      </c>
      <c r="T308" s="99">
        <f t="shared" si="19"/>
        <v>0</v>
      </c>
      <c r="U308" s="99">
        <f t="shared" si="20"/>
        <v>0</v>
      </c>
      <c r="V308" s="100">
        <f t="shared" si="21"/>
        <v>0</v>
      </c>
      <c r="W308" s="99">
        <f t="shared" si="22"/>
        <v>0</v>
      </c>
      <c r="X308" s="81">
        <f t="shared" si="23"/>
        <v>0</v>
      </c>
      <c r="Y308" s="81">
        <f t="shared" si="24"/>
        <v>0</v>
      </c>
      <c r="Z308" s="81">
        <f t="shared" si="25"/>
        <v>0</v>
      </c>
      <c r="AA308" s="81">
        <f t="shared" si="26"/>
        <v>0</v>
      </c>
      <c r="AB308" s="81">
        <f t="shared" si="27"/>
        <v>0</v>
      </c>
      <c r="AC308" s="81" t="str">
        <f t="shared" si="28"/>
        <v/>
      </c>
      <c r="AD308" s="100">
        <f t="shared" si="29"/>
        <v>0</v>
      </c>
      <c r="AE308" s="101">
        <f t="shared" si="30"/>
        <v>0</v>
      </c>
      <c r="AF308" s="102">
        <f t="shared" si="31"/>
        <v>0</v>
      </c>
      <c r="AG308" s="102">
        <f t="shared" si="32"/>
        <v>0</v>
      </c>
      <c r="AH308" s="102">
        <f t="shared" si="33"/>
        <v>0</v>
      </c>
      <c r="AI308" s="6"/>
    </row>
    <row r="309" spans="8:35" ht="15" customHeight="1">
      <c r="H309" s="95">
        <v>254</v>
      </c>
      <c r="I309" s="95">
        <f t="shared" si="10"/>
        <v>-693849</v>
      </c>
      <c r="J309" s="96">
        <f t="shared" si="11"/>
        <v>694216</v>
      </c>
      <c r="K309" s="97">
        <f t="shared" si="12"/>
        <v>0</v>
      </c>
      <c r="L309" s="97">
        <f t="shared" si="13"/>
        <v>0</v>
      </c>
      <c r="M309" s="97">
        <f t="shared" si="14"/>
        <v>0</v>
      </c>
      <c r="N309" s="98">
        <f t="shared" si="15"/>
        <v>1</v>
      </c>
      <c r="O309" s="97">
        <f t="shared" si="7"/>
        <v>0</v>
      </c>
      <c r="P309" s="97">
        <f t="shared" si="16"/>
        <v>1</v>
      </c>
      <c r="Q309" s="99">
        <f t="shared" si="8"/>
        <v>0</v>
      </c>
      <c r="R309" s="99">
        <f t="shared" si="17"/>
        <v>1</v>
      </c>
      <c r="S309" s="99">
        <f t="shared" si="18"/>
        <v>1</v>
      </c>
      <c r="T309" s="99">
        <f t="shared" si="19"/>
        <v>0</v>
      </c>
      <c r="U309" s="99">
        <f t="shared" si="20"/>
        <v>0</v>
      </c>
      <c r="V309" s="100">
        <f t="shared" si="21"/>
        <v>0</v>
      </c>
      <c r="W309" s="99">
        <f t="shared" si="22"/>
        <v>0</v>
      </c>
      <c r="X309" s="81">
        <f t="shared" si="23"/>
        <v>0</v>
      </c>
      <c r="Y309" s="81">
        <f t="shared" si="24"/>
        <v>0</v>
      </c>
      <c r="Z309" s="81">
        <f t="shared" si="25"/>
        <v>0</v>
      </c>
      <c r="AA309" s="81">
        <f t="shared" si="26"/>
        <v>0</v>
      </c>
      <c r="AB309" s="81">
        <f t="shared" si="27"/>
        <v>0</v>
      </c>
      <c r="AC309" s="81" t="str">
        <f t="shared" si="28"/>
        <v/>
      </c>
      <c r="AD309" s="100">
        <f t="shared" si="29"/>
        <v>0</v>
      </c>
      <c r="AE309" s="101">
        <f t="shared" si="30"/>
        <v>0</v>
      </c>
      <c r="AF309" s="102">
        <f t="shared" si="31"/>
        <v>0</v>
      </c>
      <c r="AG309" s="102">
        <f t="shared" si="32"/>
        <v>0</v>
      </c>
      <c r="AH309" s="102">
        <f t="shared" si="33"/>
        <v>0</v>
      </c>
      <c r="AI309" s="6"/>
    </row>
    <row r="310" spans="8:35" ht="15" customHeight="1">
      <c r="H310" s="95">
        <v>255</v>
      </c>
      <c r="I310" s="95">
        <f t="shared" si="10"/>
        <v>-693850</v>
      </c>
      <c r="J310" s="96">
        <f t="shared" si="11"/>
        <v>694217</v>
      </c>
      <c r="K310" s="97">
        <f t="shared" si="12"/>
        <v>0</v>
      </c>
      <c r="L310" s="97">
        <f t="shared" si="13"/>
        <v>0</v>
      </c>
      <c r="M310" s="97">
        <f t="shared" si="14"/>
        <v>0</v>
      </c>
      <c r="N310" s="98">
        <f t="shared" si="15"/>
        <v>1</v>
      </c>
      <c r="O310" s="97">
        <f t="shared" si="7"/>
        <v>0</v>
      </c>
      <c r="P310" s="97">
        <f t="shared" si="16"/>
        <v>1</v>
      </c>
      <c r="Q310" s="99">
        <f t="shared" si="8"/>
        <v>0</v>
      </c>
      <c r="R310" s="99">
        <f t="shared" si="17"/>
        <v>1</v>
      </c>
      <c r="S310" s="99">
        <f t="shared" si="18"/>
        <v>1</v>
      </c>
      <c r="T310" s="99">
        <f t="shared" si="19"/>
        <v>0</v>
      </c>
      <c r="U310" s="99">
        <f t="shared" si="20"/>
        <v>0</v>
      </c>
      <c r="V310" s="100">
        <f t="shared" si="21"/>
        <v>0</v>
      </c>
      <c r="W310" s="99">
        <f t="shared" si="22"/>
        <v>0</v>
      </c>
      <c r="X310" s="81">
        <f t="shared" si="23"/>
        <v>0</v>
      </c>
      <c r="Y310" s="81">
        <f t="shared" si="24"/>
        <v>0</v>
      </c>
      <c r="Z310" s="81">
        <f t="shared" si="25"/>
        <v>0</v>
      </c>
      <c r="AA310" s="81">
        <f t="shared" si="26"/>
        <v>0</v>
      </c>
      <c r="AB310" s="81">
        <f t="shared" si="27"/>
        <v>0</v>
      </c>
      <c r="AC310" s="81" t="str">
        <f t="shared" si="28"/>
        <v/>
      </c>
      <c r="AD310" s="100">
        <f t="shared" si="29"/>
        <v>0</v>
      </c>
      <c r="AE310" s="101">
        <f t="shared" si="30"/>
        <v>0</v>
      </c>
      <c r="AF310" s="102">
        <f t="shared" si="31"/>
        <v>0</v>
      </c>
      <c r="AG310" s="102">
        <f t="shared" si="32"/>
        <v>0</v>
      </c>
      <c r="AH310" s="102">
        <f t="shared" si="33"/>
        <v>0</v>
      </c>
      <c r="AI310" s="6"/>
    </row>
    <row r="311" spans="8:35" ht="15" customHeight="1">
      <c r="H311" s="95">
        <v>256</v>
      </c>
      <c r="I311" s="95">
        <f t="shared" si="10"/>
        <v>-693851</v>
      </c>
      <c r="J311" s="96">
        <f t="shared" si="11"/>
        <v>694218</v>
      </c>
      <c r="K311" s="97">
        <f t="shared" si="12"/>
        <v>0</v>
      </c>
      <c r="L311" s="97">
        <f t="shared" si="13"/>
        <v>0</v>
      </c>
      <c r="M311" s="97">
        <f t="shared" si="14"/>
        <v>0</v>
      </c>
      <c r="N311" s="98">
        <f t="shared" si="15"/>
        <v>1</v>
      </c>
      <c r="O311" s="97">
        <f t="shared" si="7"/>
        <v>0</v>
      </c>
      <c r="P311" s="97">
        <f t="shared" si="16"/>
        <v>1</v>
      </c>
      <c r="Q311" s="99">
        <f t="shared" si="8"/>
        <v>0</v>
      </c>
      <c r="R311" s="99">
        <f t="shared" si="17"/>
        <v>1</v>
      </c>
      <c r="S311" s="99">
        <f t="shared" si="18"/>
        <v>1</v>
      </c>
      <c r="T311" s="99">
        <f t="shared" si="19"/>
        <v>0</v>
      </c>
      <c r="U311" s="99">
        <f t="shared" si="20"/>
        <v>0</v>
      </c>
      <c r="V311" s="100">
        <f t="shared" si="21"/>
        <v>0</v>
      </c>
      <c r="W311" s="99">
        <f t="shared" si="22"/>
        <v>0</v>
      </c>
      <c r="X311" s="81">
        <f t="shared" si="23"/>
        <v>0</v>
      </c>
      <c r="Y311" s="81">
        <f t="shared" si="24"/>
        <v>0</v>
      </c>
      <c r="Z311" s="81">
        <f t="shared" si="25"/>
        <v>0</v>
      </c>
      <c r="AA311" s="81">
        <f t="shared" si="26"/>
        <v>0</v>
      </c>
      <c r="AB311" s="81">
        <f t="shared" si="27"/>
        <v>0</v>
      </c>
      <c r="AC311" s="81" t="str">
        <f t="shared" si="28"/>
        <v/>
      </c>
      <c r="AD311" s="100">
        <f t="shared" si="29"/>
        <v>0</v>
      </c>
      <c r="AE311" s="101">
        <f t="shared" si="30"/>
        <v>0</v>
      </c>
      <c r="AF311" s="102">
        <f t="shared" si="31"/>
        <v>0</v>
      </c>
      <c r="AG311" s="102">
        <f t="shared" si="32"/>
        <v>0</v>
      </c>
      <c r="AH311" s="102">
        <f t="shared" si="33"/>
        <v>0</v>
      </c>
      <c r="AI311" s="6"/>
    </row>
    <row r="312" spans="8:35" ht="15" customHeight="1">
      <c r="H312" s="95">
        <v>257</v>
      </c>
      <c r="I312" s="95">
        <f t="shared" si="10"/>
        <v>-693852</v>
      </c>
      <c r="J312" s="96">
        <f t="shared" si="11"/>
        <v>694219</v>
      </c>
      <c r="K312" s="97">
        <f t="shared" si="12"/>
        <v>0</v>
      </c>
      <c r="L312" s="97">
        <f t="shared" si="13"/>
        <v>0</v>
      </c>
      <c r="M312" s="97">
        <f t="shared" si="14"/>
        <v>0</v>
      </c>
      <c r="N312" s="98">
        <f t="shared" si="15"/>
        <v>1</v>
      </c>
      <c r="O312" s="97">
        <f t="shared" si="7"/>
        <v>0</v>
      </c>
      <c r="P312" s="97">
        <f t="shared" si="16"/>
        <v>1</v>
      </c>
      <c r="Q312" s="99">
        <f t="shared" si="8"/>
        <v>0</v>
      </c>
      <c r="R312" s="99">
        <f t="shared" si="17"/>
        <v>1</v>
      </c>
      <c r="S312" s="99">
        <f t="shared" si="18"/>
        <v>1</v>
      </c>
      <c r="T312" s="99">
        <f t="shared" si="19"/>
        <v>0</v>
      </c>
      <c r="U312" s="99">
        <f t="shared" si="20"/>
        <v>0</v>
      </c>
      <c r="V312" s="100">
        <f t="shared" si="21"/>
        <v>0</v>
      </c>
      <c r="W312" s="99">
        <f t="shared" si="22"/>
        <v>0</v>
      </c>
      <c r="X312" s="81">
        <f t="shared" si="23"/>
        <v>0</v>
      </c>
      <c r="Y312" s="81">
        <f t="shared" si="24"/>
        <v>0</v>
      </c>
      <c r="Z312" s="81">
        <f t="shared" si="25"/>
        <v>0</v>
      </c>
      <c r="AA312" s="81">
        <f t="shared" si="26"/>
        <v>0</v>
      </c>
      <c r="AB312" s="81">
        <f t="shared" si="27"/>
        <v>0</v>
      </c>
      <c r="AC312" s="81" t="str">
        <f t="shared" si="28"/>
        <v/>
      </c>
      <c r="AD312" s="100">
        <f t="shared" si="29"/>
        <v>0</v>
      </c>
      <c r="AE312" s="101">
        <f t="shared" si="30"/>
        <v>0</v>
      </c>
      <c r="AF312" s="102">
        <f t="shared" si="31"/>
        <v>0</v>
      </c>
      <c r="AG312" s="102">
        <f t="shared" si="32"/>
        <v>0</v>
      </c>
      <c r="AH312" s="102">
        <f t="shared" si="33"/>
        <v>0</v>
      </c>
      <c r="AI312" s="6"/>
    </row>
    <row r="313" spans="8:35" ht="15" customHeight="1">
      <c r="H313" s="95">
        <v>258</v>
      </c>
      <c r="I313" s="95">
        <f t="shared" si="10"/>
        <v>-693853</v>
      </c>
      <c r="J313" s="96">
        <f t="shared" si="11"/>
        <v>694220</v>
      </c>
      <c r="K313" s="97">
        <f t="shared" si="12"/>
        <v>0</v>
      </c>
      <c r="L313" s="97">
        <f t="shared" si="13"/>
        <v>0</v>
      </c>
      <c r="M313" s="97">
        <f t="shared" si="14"/>
        <v>0</v>
      </c>
      <c r="N313" s="98">
        <f t="shared" si="15"/>
        <v>1</v>
      </c>
      <c r="O313" s="97">
        <f t="shared" si="7"/>
        <v>0</v>
      </c>
      <c r="P313" s="97">
        <f t="shared" si="16"/>
        <v>1</v>
      </c>
      <c r="Q313" s="99">
        <f t="shared" si="8"/>
        <v>0</v>
      </c>
      <c r="R313" s="99">
        <f t="shared" si="17"/>
        <v>1</v>
      </c>
      <c r="S313" s="99">
        <f t="shared" si="18"/>
        <v>1</v>
      </c>
      <c r="T313" s="99">
        <f t="shared" si="19"/>
        <v>0</v>
      </c>
      <c r="U313" s="99">
        <f t="shared" si="20"/>
        <v>0</v>
      </c>
      <c r="V313" s="100">
        <f t="shared" si="21"/>
        <v>0</v>
      </c>
      <c r="W313" s="99">
        <f t="shared" si="22"/>
        <v>0</v>
      </c>
      <c r="X313" s="81">
        <f t="shared" si="23"/>
        <v>0</v>
      </c>
      <c r="Y313" s="81">
        <f t="shared" si="24"/>
        <v>0</v>
      </c>
      <c r="Z313" s="81">
        <f t="shared" si="25"/>
        <v>0</v>
      </c>
      <c r="AA313" s="81">
        <f t="shared" si="26"/>
        <v>0</v>
      </c>
      <c r="AB313" s="81">
        <f t="shared" si="27"/>
        <v>0</v>
      </c>
      <c r="AC313" s="81" t="str">
        <f t="shared" si="28"/>
        <v/>
      </c>
      <c r="AD313" s="100">
        <f t="shared" si="29"/>
        <v>0</v>
      </c>
      <c r="AE313" s="101">
        <f t="shared" si="30"/>
        <v>0</v>
      </c>
      <c r="AF313" s="102">
        <f t="shared" si="31"/>
        <v>0</v>
      </c>
      <c r="AG313" s="102">
        <f t="shared" si="32"/>
        <v>0</v>
      </c>
      <c r="AH313" s="102">
        <f t="shared" si="33"/>
        <v>0</v>
      </c>
      <c r="AI313" s="6"/>
    </row>
    <row r="314" spans="8:35" ht="15" customHeight="1">
      <c r="H314" s="95">
        <v>259</v>
      </c>
      <c r="I314" s="95">
        <f t="shared" si="10"/>
        <v>-693854</v>
      </c>
      <c r="J314" s="96">
        <f t="shared" si="11"/>
        <v>694221</v>
      </c>
      <c r="K314" s="97">
        <f t="shared" si="12"/>
        <v>0</v>
      </c>
      <c r="L314" s="97">
        <f t="shared" si="13"/>
        <v>0</v>
      </c>
      <c r="M314" s="97">
        <f t="shared" si="14"/>
        <v>0</v>
      </c>
      <c r="N314" s="98">
        <f t="shared" si="15"/>
        <v>1</v>
      </c>
      <c r="O314" s="97">
        <f t="shared" si="7"/>
        <v>0</v>
      </c>
      <c r="P314" s="97">
        <f t="shared" si="16"/>
        <v>1</v>
      </c>
      <c r="Q314" s="99">
        <f t="shared" si="8"/>
        <v>0</v>
      </c>
      <c r="R314" s="99">
        <f t="shared" si="17"/>
        <v>1</v>
      </c>
      <c r="S314" s="99">
        <f t="shared" si="18"/>
        <v>1</v>
      </c>
      <c r="T314" s="99">
        <f t="shared" si="19"/>
        <v>0</v>
      </c>
      <c r="U314" s="99">
        <f t="shared" si="20"/>
        <v>0</v>
      </c>
      <c r="V314" s="100">
        <f t="shared" si="21"/>
        <v>0</v>
      </c>
      <c r="W314" s="99">
        <f t="shared" si="22"/>
        <v>0</v>
      </c>
      <c r="X314" s="81">
        <f t="shared" si="23"/>
        <v>0</v>
      </c>
      <c r="Y314" s="81">
        <f t="shared" si="24"/>
        <v>0</v>
      </c>
      <c r="Z314" s="81">
        <f t="shared" si="25"/>
        <v>0</v>
      </c>
      <c r="AA314" s="81">
        <f t="shared" si="26"/>
        <v>0</v>
      </c>
      <c r="AB314" s="81">
        <f t="shared" si="27"/>
        <v>0</v>
      </c>
      <c r="AC314" s="81" t="str">
        <f t="shared" si="28"/>
        <v/>
      </c>
      <c r="AD314" s="100">
        <f t="shared" si="29"/>
        <v>0</v>
      </c>
      <c r="AE314" s="101">
        <f t="shared" si="30"/>
        <v>0</v>
      </c>
      <c r="AF314" s="102">
        <f t="shared" si="31"/>
        <v>0</v>
      </c>
      <c r="AG314" s="102">
        <f t="shared" si="32"/>
        <v>0</v>
      </c>
      <c r="AH314" s="102">
        <f t="shared" si="33"/>
        <v>0</v>
      </c>
      <c r="AI314" s="6"/>
    </row>
    <row r="315" spans="8:35" ht="15" customHeight="1">
      <c r="H315" s="95">
        <v>260</v>
      </c>
      <c r="I315" s="95">
        <f t="shared" si="10"/>
        <v>-693855</v>
      </c>
      <c r="J315" s="96">
        <f t="shared" si="11"/>
        <v>694222</v>
      </c>
      <c r="K315" s="97">
        <f t="shared" si="12"/>
        <v>0</v>
      </c>
      <c r="L315" s="97">
        <f t="shared" si="13"/>
        <v>0</v>
      </c>
      <c r="M315" s="97">
        <f t="shared" si="14"/>
        <v>0</v>
      </c>
      <c r="N315" s="98">
        <f t="shared" si="15"/>
        <v>1</v>
      </c>
      <c r="O315" s="97">
        <f t="shared" si="7"/>
        <v>0</v>
      </c>
      <c r="P315" s="97">
        <f t="shared" si="16"/>
        <v>1</v>
      </c>
      <c r="Q315" s="99">
        <f t="shared" si="8"/>
        <v>0</v>
      </c>
      <c r="R315" s="99">
        <f t="shared" si="17"/>
        <v>1</v>
      </c>
      <c r="S315" s="99">
        <f t="shared" si="18"/>
        <v>1</v>
      </c>
      <c r="T315" s="99">
        <f t="shared" si="19"/>
        <v>0</v>
      </c>
      <c r="U315" s="99">
        <f t="shared" si="20"/>
        <v>0</v>
      </c>
      <c r="V315" s="100">
        <f t="shared" si="21"/>
        <v>0</v>
      </c>
      <c r="W315" s="99">
        <f t="shared" si="22"/>
        <v>0</v>
      </c>
      <c r="X315" s="81">
        <f t="shared" si="23"/>
        <v>0</v>
      </c>
      <c r="Y315" s="81">
        <f t="shared" si="24"/>
        <v>0</v>
      </c>
      <c r="Z315" s="81">
        <f t="shared" si="25"/>
        <v>0</v>
      </c>
      <c r="AA315" s="81">
        <f t="shared" si="26"/>
        <v>0</v>
      </c>
      <c r="AB315" s="81">
        <f t="shared" si="27"/>
        <v>0</v>
      </c>
      <c r="AC315" s="81" t="str">
        <f t="shared" si="28"/>
        <v/>
      </c>
      <c r="AD315" s="100">
        <f t="shared" si="29"/>
        <v>0</v>
      </c>
      <c r="AE315" s="101">
        <f t="shared" si="30"/>
        <v>0</v>
      </c>
      <c r="AF315" s="102">
        <f t="shared" si="31"/>
        <v>0</v>
      </c>
      <c r="AG315" s="102">
        <f t="shared" si="32"/>
        <v>0</v>
      </c>
      <c r="AH315" s="102">
        <f t="shared" si="33"/>
        <v>0</v>
      </c>
      <c r="AI315" s="6"/>
    </row>
    <row r="316" spans="8:35" ht="15" customHeight="1">
      <c r="H316" s="95">
        <v>261</v>
      </c>
      <c r="I316" s="95">
        <f t="shared" si="10"/>
        <v>-693856</v>
      </c>
      <c r="J316" s="96">
        <f t="shared" si="11"/>
        <v>694223</v>
      </c>
      <c r="K316" s="97">
        <f t="shared" si="12"/>
        <v>0</v>
      </c>
      <c r="L316" s="97">
        <f t="shared" si="13"/>
        <v>0</v>
      </c>
      <c r="M316" s="97">
        <f t="shared" si="14"/>
        <v>0</v>
      </c>
      <c r="N316" s="98">
        <f t="shared" si="15"/>
        <v>1</v>
      </c>
      <c r="O316" s="97">
        <f t="shared" si="7"/>
        <v>0</v>
      </c>
      <c r="P316" s="97">
        <f t="shared" si="16"/>
        <v>1</v>
      </c>
      <c r="Q316" s="99">
        <f t="shared" si="8"/>
        <v>0</v>
      </c>
      <c r="R316" s="99">
        <f t="shared" si="17"/>
        <v>1</v>
      </c>
      <c r="S316" s="99">
        <f t="shared" si="18"/>
        <v>1</v>
      </c>
      <c r="T316" s="99">
        <f t="shared" si="19"/>
        <v>0</v>
      </c>
      <c r="U316" s="99">
        <f t="shared" si="20"/>
        <v>0</v>
      </c>
      <c r="V316" s="100">
        <f t="shared" si="21"/>
        <v>0</v>
      </c>
      <c r="W316" s="99">
        <f t="shared" si="22"/>
        <v>0</v>
      </c>
      <c r="X316" s="81">
        <f t="shared" si="23"/>
        <v>0</v>
      </c>
      <c r="Y316" s="81">
        <f t="shared" si="24"/>
        <v>0</v>
      </c>
      <c r="Z316" s="81">
        <f t="shared" si="25"/>
        <v>0</v>
      </c>
      <c r="AA316" s="81">
        <f t="shared" si="26"/>
        <v>0</v>
      </c>
      <c r="AB316" s="81">
        <f t="shared" si="27"/>
        <v>0</v>
      </c>
      <c r="AC316" s="81" t="str">
        <f t="shared" si="28"/>
        <v/>
      </c>
      <c r="AD316" s="100">
        <f t="shared" si="29"/>
        <v>0</v>
      </c>
      <c r="AE316" s="101">
        <f t="shared" si="30"/>
        <v>0</v>
      </c>
      <c r="AF316" s="102">
        <f t="shared" si="31"/>
        <v>0</v>
      </c>
      <c r="AG316" s="102">
        <f t="shared" si="32"/>
        <v>0</v>
      </c>
      <c r="AH316" s="102">
        <f t="shared" si="33"/>
        <v>0</v>
      </c>
      <c r="AI316" s="6"/>
    </row>
    <row r="317" spans="8:35" ht="15" customHeight="1">
      <c r="H317" s="95">
        <v>262</v>
      </c>
      <c r="I317" s="95">
        <f t="shared" si="10"/>
        <v>-693857</v>
      </c>
      <c r="J317" s="96">
        <f t="shared" si="11"/>
        <v>694224</v>
      </c>
      <c r="K317" s="97">
        <f t="shared" si="12"/>
        <v>0</v>
      </c>
      <c r="L317" s="97">
        <f t="shared" si="13"/>
        <v>0</v>
      </c>
      <c r="M317" s="97">
        <f t="shared" si="14"/>
        <v>0</v>
      </c>
      <c r="N317" s="98">
        <f t="shared" si="15"/>
        <v>1</v>
      </c>
      <c r="O317" s="97">
        <f t="shared" si="7"/>
        <v>0</v>
      </c>
      <c r="P317" s="97">
        <f t="shared" si="16"/>
        <v>1</v>
      </c>
      <c r="Q317" s="99">
        <f t="shared" si="8"/>
        <v>0</v>
      </c>
      <c r="R317" s="99">
        <f t="shared" si="17"/>
        <v>1</v>
      </c>
      <c r="S317" s="99">
        <f t="shared" si="18"/>
        <v>1</v>
      </c>
      <c r="T317" s="99">
        <f t="shared" si="19"/>
        <v>0</v>
      </c>
      <c r="U317" s="99">
        <f t="shared" si="20"/>
        <v>0</v>
      </c>
      <c r="V317" s="100">
        <f t="shared" si="21"/>
        <v>0</v>
      </c>
      <c r="W317" s="99">
        <f t="shared" si="22"/>
        <v>0</v>
      </c>
      <c r="X317" s="81">
        <f t="shared" si="23"/>
        <v>0</v>
      </c>
      <c r="Y317" s="81">
        <f t="shared" si="24"/>
        <v>0</v>
      </c>
      <c r="Z317" s="81">
        <f t="shared" si="25"/>
        <v>0</v>
      </c>
      <c r="AA317" s="81">
        <f t="shared" si="26"/>
        <v>0</v>
      </c>
      <c r="AB317" s="81">
        <f t="shared" si="27"/>
        <v>0</v>
      </c>
      <c r="AC317" s="81" t="str">
        <f t="shared" si="28"/>
        <v/>
      </c>
      <c r="AD317" s="100">
        <f t="shared" si="29"/>
        <v>0</v>
      </c>
      <c r="AE317" s="101">
        <f t="shared" si="30"/>
        <v>0</v>
      </c>
      <c r="AF317" s="102">
        <f t="shared" si="31"/>
        <v>0</v>
      </c>
      <c r="AG317" s="102">
        <f t="shared" si="32"/>
        <v>0</v>
      </c>
      <c r="AH317" s="102">
        <f t="shared" si="33"/>
        <v>0</v>
      </c>
      <c r="AI317" s="6"/>
    </row>
    <row r="318" spans="8:35" ht="15" customHeight="1">
      <c r="H318" s="95">
        <v>263</v>
      </c>
      <c r="I318" s="95">
        <f t="shared" si="10"/>
        <v>-693858</v>
      </c>
      <c r="J318" s="96">
        <f t="shared" si="11"/>
        <v>694225</v>
      </c>
      <c r="K318" s="97">
        <f t="shared" si="12"/>
        <v>0</v>
      </c>
      <c r="L318" s="97">
        <f t="shared" si="13"/>
        <v>0</v>
      </c>
      <c r="M318" s="97">
        <f t="shared" si="14"/>
        <v>0</v>
      </c>
      <c r="N318" s="98">
        <f t="shared" si="15"/>
        <v>1</v>
      </c>
      <c r="O318" s="97">
        <f t="shared" si="7"/>
        <v>0</v>
      </c>
      <c r="P318" s="97">
        <f t="shared" si="16"/>
        <v>1</v>
      </c>
      <c r="Q318" s="99">
        <f t="shared" si="8"/>
        <v>0</v>
      </c>
      <c r="R318" s="99">
        <f t="shared" si="17"/>
        <v>1</v>
      </c>
      <c r="S318" s="99">
        <f t="shared" si="18"/>
        <v>1</v>
      </c>
      <c r="T318" s="99">
        <f t="shared" si="19"/>
        <v>0</v>
      </c>
      <c r="U318" s="99">
        <f t="shared" si="20"/>
        <v>0</v>
      </c>
      <c r="V318" s="100">
        <f t="shared" si="21"/>
        <v>0</v>
      </c>
      <c r="W318" s="99">
        <f t="shared" si="22"/>
        <v>0</v>
      </c>
      <c r="X318" s="81">
        <f t="shared" si="23"/>
        <v>0</v>
      </c>
      <c r="Y318" s="81">
        <f t="shared" si="24"/>
        <v>0</v>
      </c>
      <c r="Z318" s="81">
        <f t="shared" si="25"/>
        <v>0</v>
      </c>
      <c r="AA318" s="81">
        <f t="shared" si="26"/>
        <v>0</v>
      </c>
      <c r="AB318" s="81">
        <f t="shared" si="27"/>
        <v>0</v>
      </c>
      <c r="AC318" s="81" t="str">
        <f t="shared" si="28"/>
        <v/>
      </c>
      <c r="AD318" s="100">
        <f t="shared" si="29"/>
        <v>0</v>
      </c>
      <c r="AE318" s="101">
        <f t="shared" si="30"/>
        <v>0</v>
      </c>
      <c r="AF318" s="102">
        <f t="shared" si="31"/>
        <v>0</v>
      </c>
      <c r="AG318" s="102">
        <f t="shared" si="32"/>
        <v>0</v>
      </c>
      <c r="AH318" s="102">
        <f t="shared" si="33"/>
        <v>0</v>
      </c>
      <c r="AI318" s="6"/>
    </row>
    <row r="319" spans="8:35" ht="15" customHeight="1">
      <c r="H319" s="95">
        <v>264</v>
      </c>
      <c r="I319" s="95">
        <f t="shared" si="10"/>
        <v>-693859</v>
      </c>
      <c r="J319" s="96">
        <f t="shared" si="11"/>
        <v>694226</v>
      </c>
      <c r="K319" s="97">
        <f t="shared" si="12"/>
        <v>0</v>
      </c>
      <c r="L319" s="97">
        <f t="shared" si="13"/>
        <v>0</v>
      </c>
      <c r="M319" s="97">
        <f t="shared" si="14"/>
        <v>0</v>
      </c>
      <c r="N319" s="98">
        <f t="shared" si="15"/>
        <v>1</v>
      </c>
      <c r="O319" s="97">
        <f t="shared" si="7"/>
        <v>0</v>
      </c>
      <c r="P319" s="97">
        <f t="shared" si="16"/>
        <v>1</v>
      </c>
      <c r="Q319" s="99">
        <f t="shared" si="8"/>
        <v>0</v>
      </c>
      <c r="R319" s="99">
        <f t="shared" si="17"/>
        <v>1</v>
      </c>
      <c r="S319" s="99">
        <f t="shared" si="18"/>
        <v>1</v>
      </c>
      <c r="T319" s="99">
        <f t="shared" si="19"/>
        <v>0</v>
      </c>
      <c r="U319" s="99">
        <f t="shared" si="20"/>
        <v>0</v>
      </c>
      <c r="V319" s="100">
        <f t="shared" si="21"/>
        <v>0</v>
      </c>
      <c r="W319" s="99">
        <f t="shared" si="22"/>
        <v>0</v>
      </c>
      <c r="X319" s="81">
        <f t="shared" si="23"/>
        <v>0</v>
      </c>
      <c r="Y319" s="81">
        <f t="shared" si="24"/>
        <v>0</v>
      </c>
      <c r="Z319" s="81">
        <f t="shared" si="25"/>
        <v>0</v>
      </c>
      <c r="AA319" s="81">
        <f t="shared" si="26"/>
        <v>0</v>
      </c>
      <c r="AB319" s="81">
        <f t="shared" si="27"/>
        <v>0</v>
      </c>
      <c r="AC319" s="81" t="str">
        <f t="shared" si="28"/>
        <v/>
      </c>
      <c r="AD319" s="100">
        <f t="shared" si="29"/>
        <v>0</v>
      </c>
      <c r="AE319" s="101">
        <f t="shared" si="30"/>
        <v>0</v>
      </c>
      <c r="AF319" s="102">
        <f t="shared" si="31"/>
        <v>0</v>
      </c>
      <c r="AG319" s="102">
        <f t="shared" si="32"/>
        <v>0</v>
      </c>
      <c r="AH319" s="102">
        <f t="shared" si="33"/>
        <v>0</v>
      </c>
      <c r="AI319" s="6"/>
    </row>
    <row r="320" spans="8:35" ht="15" customHeight="1">
      <c r="H320" s="95">
        <v>265</v>
      </c>
      <c r="I320" s="95">
        <f t="shared" si="10"/>
        <v>-693860</v>
      </c>
      <c r="J320" s="96">
        <f t="shared" si="11"/>
        <v>694227</v>
      </c>
      <c r="K320" s="97">
        <f t="shared" si="12"/>
        <v>0</v>
      </c>
      <c r="L320" s="97">
        <f t="shared" si="13"/>
        <v>0</v>
      </c>
      <c r="M320" s="97">
        <f t="shared" si="14"/>
        <v>0</v>
      </c>
      <c r="N320" s="98">
        <f t="shared" si="15"/>
        <v>1</v>
      </c>
      <c r="O320" s="97">
        <f t="shared" si="7"/>
        <v>0</v>
      </c>
      <c r="P320" s="97">
        <f t="shared" si="16"/>
        <v>1</v>
      </c>
      <c r="Q320" s="99">
        <f t="shared" si="8"/>
        <v>0</v>
      </c>
      <c r="R320" s="99">
        <f t="shared" si="17"/>
        <v>1</v>
      </c>
      <c r="S320" s="99">
        <f t="shared" si="18"/>
        <v>1</v>
      </c>
      <c r="T320" s="99">
        <f t="shared" si="19"/>
        <v>0</v>
      </c>
      <c r="U320" s="99">
        <f t="shared" si="20"/>
        <v>0</v>
      </c>
      <c r="V320" s="100">
        <f t="shared" si="21"/>
        <v>0</v>
      </c>
      <c r="W320" s="99">
        <f t="shared" si="22"/>
        <v>0</v>
      </c>
      <c r="X320" s="81">
        <f t="shared" si="23"/>
        <v>0</v>
      </c>
      <c r="Y320" s="81">
        <f t="shared" si="24"/>
        <v>0</v>
      </c>
      <c r="Z320" s="81">
        <f t="shared" si="25"/>
        <v>0</v>
      </c>
      <c r="AA320" s="81">
        <f t="shared" si="26"/>
        <v>0</v>
      </c>
      <c r="AB320" s="81">
        <f t="shared" si="27"/>
        <v>0</v>
      </c>
      <c r="AC320" s="81" t="str">
        <f t="shared" si="28"/>
        <v/>
      </c>
      <c r="AD320" s="100">
        <f t="shared" si="29"/>
        <v>0</v>
      </c>
      <c r="AE320" s="101">
        <f t="shared" si="30"/>
        <v>0</v>
      </c>
      <c r="AF320" s="102">
        <f t="shared" si="31"/>
        <v>0</v>
      </c>
      <c r="AG320" s="102">
        <f t="shared" si="32"/>
        <v>0</v>
      </c>
      <c r="AH320" s="102">
        <f t="shared" si="33"/>
        <v>0</v>
      </c>
      <c r="AI320" s="6"/>
    </row>
    <row r="321" spans="8:35" ht="15" customHeight="1">
      <c r="H321" s="95">
        <v>266</v>
      </c>
      <c r="I321" s="95">
        <f t="shared" si="10"/>
        <v>-693861</v>
      </c>
      <c r="J321" s="96">
        <f t="shared" si="11"/>
        <v>694228</v>
      </c>
      <c r="K321" s="97">
        <f t="shared" si="12"/>
        <v>0</v>
      </c>
      <c r="L321" s="97">
        <f t="shared" si="13"/>
        <v>0</v>
      </c>
      <c r="M321" s="97">
        <f t="shared" si="14"/>
        <v>0</v>
      </c>
      <c r="N321" s="98">
        <f t="shared" si="15"/>
        <v>1</v>
      </c>
      <c r="O321" s="97">
        <f t="shared" si="7"/>
        <v>0</v>
      </c>
      <c r="P321" s="97">
        <f t="shared" si="16"/>
        <v>1</v>
      </c>
      <c r="Q321" s="99">
        <f t="shared" si="8"/>
        <v>0</v>
      </c>
      <c r="R321" s="99">
        <f t="shared" si="17"/>
        <v>1</v>
      </c>
      <c r="S321" s="99">
        <f t="shared" si="18"/>
        <v>1</v>
      </c>
      <c r="T321" s="99">
        <f t="shared" si="19"/>
        <v>0</v>
      </c>
      <c r="U321" s="99">
        <f t="shared" si="20"/>
        <v>0</v>
      </c>
      <c r="V321" s="100">
        <f t="shared" si="21"/>
        <v>0</v>
      </c>
      <c r="W321" s="99">
        <f t="shared" si="22"/>
        <v>0</v>
      </c>
      <c r="X321" s="81">
        <f t="shared" si="23"/>
        <v>0</v>
      </c>
      <c r="Y321" s="81">
        <f t="shared" si="24"/>
        <v>0</v>
      </c>
      <c r="Z321" s="81">
        <f t="shared" si="25"/>
        <v>0</v>
      </c>
      <c r="AA321" s="81">
        <f t="shared" si="26"/>
        <v>0</v>
      </c>
      <c r="AB321" s="81">
        <f t="shared" si="27"/>
        <v>0</v>
      </c>
      <c r="AC321" s="81" t="str">
        <f t="shared" si="28"/>
        <v/>
      </c>
      <c r="AD321" s="100">
        <f t="shared" si="29"/>
        <v>0</v>
      </c>
      <c r="AE321" s="101">
        <f t="shared" si="30"/>
        <v>0</v>
      </c>
      <c r="AF321" s="102">
        <f t="shared" si="31"/>
        <v>0</v>
      </c>
      <c r="AG321" s="102">
        <f t="shared" si="32"/>
        <v>0</v>
      </c>
      <c r="AH321" s="102">
        <f t="shared" si="33"/>
        <v>0</v>
      </c>
      <c r="AI321" s="6"/>
    </row>
    <row r="322" spans="8:35" ht="15" customHeight="1">
      <c r="H322" s="95">
        <v>267</v>
      </c>
      <c r="I322" s="95">
        <f t="shared" si="10"/>
        <v>-693862</v>
      </c>
      <c r="J322" s="96">
        <f t="shared" si="11"/>
        <v>694229</v>
      </c>
      <c r="K322" s="97">
        <f t="shared" si="12"/>
        <v>0</v>
      </c>
      <c r="L322" s="97">
        <f t="shared" si="13"/>
        <v>0</v>
      </c>
      <c r="M322" s="97">
        <f t="shared" si="14"/>
        <v>0</v>
      </c>
      <c r="N322" s="98">
        <f t="shared" si="15"/>
        <v>1</v>
      </c>
      <c r="O322" s="97">
        <f t="shared" si="7"/>
        <v>0</v>
      </c>
      <c r="P322" s="97">
        <f t="shared" si="16"/>
        <v>1</v>
      </c>
      <c r="Q322" s="99">
        <f t="shared" si="8"/>
        <v>0</v>
      </c>
      <c r="R322" s="99">
        <f t="shared" si="17"/>
        <v>1</v>
      </c>
      <c r="S322" s="99">
        <f t="shared" si="18"/>
        <v>1</v>
      </c>
      <c r="T322" s="99">
        <f t="shared" si="19"/>
        <v>0</v>
      </c>
      <c r="U322" s="99">
        <f t="shared" si="20"/>
        <v>0</v>
      </c>
      <c r="V322" s="100">
        <f t="shared" si="21"/>
        <v>0</v>
      </c>
      <c r="W322" s="99">
        <f t="shared" si="22"/>
        <v>0</v>
      </c>
      <c r="X322" s="81">
        <f t="shared" si="23"/>
        <v>0</v>
      </c>
      <c r="Y322" s="81">
        <f t="shared" si="24"/>
        <v>0</v>
      </c>
      <c r="Z322" s="81">
        <f t="shared" si="25"/>
        <v>0</v>
      </c>
      <c r="AA322" s="81">
        <f t="shared" si="26"/>
        <v>0</v>
      </c>
      <c r="AB322" s="81">
        <f t="shared" si="27"/>
        <v>0</v>
      </c>
      <c r="AC322" s="81" t="str">
        <f t="shared" si="28"/>
        <v/>
      </c>
      <c r="AD322" s="100">
        <f t="shared" si="29"/>
        <v>0</v>
      </c>
      <c r="AE322" s="101">
        <f t="shared" si="30"/>
        <v>0</v>
      </c>
      <c r="AF322" s="102">
        <f t="shared" si="31"/>
        <v>0</v>
      </c>
      <c r="AG322" s="102">
        <f t="shared" si="32"/>
        <v>0</v>
      </c>
      <c r="AH322" s="102">
        <f t="shared" si="33"/>
        <v>0</v>
      </c>
      <c r="AI322" s="6"/>
    </row>
    <row r="323" spans="8:35" ht="15" customHeight="1">
      <c r="H323" s="95">
        <v>268</v>
      </c>
      <c r="I323" s="95">
        <f t="shared" si="10"/>
        <v>-693863</v>
      </c>
      <c r="J323" s="96">
        <f t="shared" si="11"/>
        <v>694230</v>
      </c>
      <c r="K323" s="97">
        <f t="shared" si="12"/>
        <v>0</v>
      </c>
      <c r="L323" s="97">
        <f t="shared" si="13"/>
        <v>0</v>
      </c>
      <c r="M323" s="97">
        <f t="shared" si="14"/>
        <v>0</v>
      </c>
      <c r="N323" s="98">
        <f t="shared" si="15"/>
        <v>1</v>
      </c>
      <c r="O323" s="97">
        <f t="shared" si="7"/>
        <v>0</v>
      </c>
      <c r="P323" s="97">
        <f t="shared" si="16"/>
        <v>1</v>
      </c>
      <c r="Q323" s="99">
        <f t="shared" si="8"/>
        <v>0</v>
      </c>
      <c r="R323" s="99">
        <f t="shared" si="17"/>
        <v>1</v>
      </c>
      <c r="S323" s="99">
        <f t="shared" si="18"/>
        <v>1</v>
      </c>
      <c r="T323" s="99">
        <f t="shared" si="19"/>
        <v>0</v>
      </c>
      <c r="U323" s="99">
        <f t="shared" si="20"/>
        <v>0</v>
      </c>
      <c r="V323" s="100">
        <f t="shared" si="21"/>
        <v>0</v>
      </c>
      <c r="W323" s="99">
        <f t="shared" si="22"/>
        <v>0</v>
      </c>
      <c r="X323" s="81">
        <f t="shared" si="23"/>
        <v>0</v>
      </c>
      <c r="Y323" s="81">
        <f t="shared" si="24"/>
        <v>0</v>
      </c>
      <c r="Z323" s="81">
        <f t="shared" si="25"/>
        <v>0</v>
      </c>
      <c r="AA323" s="81">
        <f t="shared" si="26"/>
        <v>0</v>
      </c>
      <c r="AB323" s="81">
        <f t="shared" si="27"/>
        <v>0</v>
      </c>
      <c r="AC323" s="81" t="str">
        <f t="shared" si="28"/>
        <v/>
      </c>
      <c r="AD323" s="100">
        <f t="shared" si="29"/>
        <v>0</v>
      </c>
      <c r="AE323" s="101">
        <f t="shared" si="30"/>
        <v>0</v>
      </c>
      <c r="AF323" s="102">
        <f t="shared" si="31"/>
        <v>0</v>
      </c>
      <c r="AG323" s="102">
        <f t="shared" si="32"/>
        <v>0</v>
      </c>
      <c r="AH323" s="102">
        <f t="shared" si="33"/>
        <v>0</v>
      </c>
      <c r="AI323" s="6"/>
    </row>
    <row r="324" spans="8:35" ht="15" customHeight="1">
      <c r="H324" s="95">
        <v>269</v>
      </c>
      <c r="I324" s="95">
        <f t="shared" si="10"/>
        <v>-693864</v>
      </c>
      <c r="J324" s="96">
        <f t="shared" si="11"/>
        <v>694231</v>
      </c>
      <c r="K324" s="97">
        <f t="shared" si="12"/>
        <v>0</v>
      </c>
      <c r="L324" s="97">
        <f t="shared" si="13"/>
        <v>0</v>
      </c>
      <c r="M324" s="97">
        <f t="shared" si="14"/>
        <v>0</v>
      </c>
      <c r="N324" s="98">
        <f t="shared" si="15"/>
        <v>1</v>
      </c>
      <c r="O324" s="97">
        <f t="shared" si="7"/>
        <v>0</v>
      </c>
      <c r="P324" s="97">
        <f t="shared" si="16"/>
        <v>1</v>
      </c>
      <c r="Q324" s="99">
        <f t="shared" si="8"/>
        <v>0</v>
      </c>
      <c r="R324" s="99">
        <f t="shared" si="17"/>
        <v>1</v>
      </c>
      <c r="S324" s="99">
        <f t="shared" si="18"/>
        <v>1</v>
      </c>
      <c r="T324" s="99">
        <f t="shared" si="19"/>
        <v>0</v>
      </c>
      <c r="U324" s="99">
        <f t="shared" si="20"/>
        <v>0</v>
      </c>
      <c r="V324" s="100">
        <f t="shared" si="21"/>
        <v>0</v>
      </c>
      <c r="W324" s="99">
        <f t="shared" si="22"/>
        <v>0</v>
      </c>
      <c r="X324" s="81">
        <f t="shared" si="23"/>
        <v>0</v>
      </c>
      <c r="Y324" s="81">
        <f t="shared" si="24"/>
        <v>0</v>
      </c>
      <c r="Z324" s="81">
        <f t="shared" si="25"/>
        <v>0</v>
      </c>
      <c r="AA324" s="81">
        <f t="shared" si="26"/>
        <v>0</v>
      </c>
      <c r="AB324" s="81">
        <f t="shared" si="27"/>
        <v>0</v>
      </c>
      <c r="AC324" s="81" t="str">
        <f t="shared" si="28"/>
        <v/>
      </c>
      <c r="AD324" s="100">
        <f t="shared" si="29"/>
        <v>0</v>
      </c>
      <c r="AE324" s="101">
        <f t="shared" si="30"/>
        <v>0</v>
      </c>
      <c r="AF324" s="102">
        <f t="shared" si="31"/>
        <v>0</v>
      </c>
      <c r="AG324" s="102">
        <f t="shared" si="32"/>
        <v>0</v>
      </c>
      <c r="AH324" s="102">
        <f t="shared" si="33"/>
        <v>0</v>
      </c>
      <c r="AI324" s="6"/>
    </row>
    <row r="325" spans="8:35" ht="15" customHeight="1">
      <c r="H325" s="95">
        <v>270</v>
      </c>
      <c r="I325" s="95">
        <f t="shared" si="10"/>
        <v>-693865</v>
      </c>
      <c r="J325" s="96">
        <f t="shared" si="11"/>
        <v>694232</v>
      </c>
      <c r="K325" s="97">
        <f t="shared" si="12"/>
        <v>0</v>
      </c>
      <c r="L325" s="97">
        <f t="shared" si="13"/>
        <v>0</v>
      </c>
      <c r="M325" s="97">
        <f t="shared" si="14"/>
        <v>0</v>
      </c>
      <c r="N325" s="98">
        <f t="shared" si="15"/>
        <v>1</v>
      </c>
      <c r="O325" s="97">
        <f t="shared" si="7"/>
        <v>0</v>
      </c>
      <c r="P325" s="97">
        <f t="shared" si="16"/>
        <v>1</v>
      </c>
      <c r="Q325" s="99">
        <f t="shared" si="8"/>
        <v>0</v>
      </c>
      <c r="R325" s="99">
        <f t="shared" si="17"/>
        <v>1</v>
      </c>
      <c r="S325" s="99">
        <f t="shared" si="18"/>
        <v>1</v>
      </c>
      <c r="T325" s="99">
        <f t="shared" si="19"/>
        <v>0</v>
      </c>
      <c r="U325" s="99">
        <f t="shared" si="20"/>
        <v>0</v>
      </c>
      <c r="V325" s="100">
        <f t="shared" si="21"/>
        <v>0</v>
      </c>
      <c r="W325" s="99">
        <f t="shared" si="22"/>
        <v>0</v>
      </c>
      <c r="X325" s="81">
        <f t="shared" si="23"/>
        <v>0</v>
      </c>
      <c r="Y325" s="81">
        <f t="shared" si="24"/>
        <v>0</v>
      </c>
      <c r="Z325" s="81">
        <f t="shared" si="25"/>
        <v>0</v>
      </c>
      <c r="AA325" s="81">
        <f t="shared" si="26"/>
        <v>0</v>
      </c>
      <c r="AB325" s="81">
        <f t="shared" si="27"/>
        <v>0</v>
      </c>
      <c r="AC325" s="81" t="str">
        <f t="shared" si="28"/>
        <v/>
      </c>
      <c r="AD325" s="100">
        <f t="shared" si="29"/>
        <v>0</v>
      </c>
      <c r="AE325" s="101">
        <f t="shared" si="30"/>
        <v>0</v>
      </c>
      <c r="AF325" s="102">
        <f t="shared" si="31"/>
        <v>0</v>
      </c>
      <c r="AG325" s="102">
        <f t="shared" si="32"/>
        <v>0</v>
      </c>
      <c r="AH325" s="102">
        <f t="shared" si="33"/>
        <v>0</v>
      </c>
      <c r="AI325" s="6"/>
    </row>
    <row r="326" spans="8:35" ht="15" customHeight="1">
      <c r="H326" s="95">
        <v>271</v>
      </c>
      <c r="I326" s="95">
        <f t="shared" si="10"/>
        <v>-693866</v>
      </c>
      <c r="J326" s="96">
        <f t="shared" si="11"/>
        <v>694233</v>
      </c>
      <c r="K326" s="97">
        <f t="shared" si="12"/>
        <v>0</v>
      </c>
      <c r="L326" s="97">
        <f t="shared" si="13"/>
        <v>0</v>
      </c>
      <c r="M326" s="97">
        <f t="shared" si="14"/>
        <v>0</v>
      </c>
      <c r="N326" s="98">
        <f t="shared" si="15"/>
        <v>1</v>
      </c>
      <c r="O326" s="97">
        <f t="shared" si="7"/>
        <v>0</v>
      </c>
      <c r="P326" s="97">
        <f t="shared" si="16"/>
        <v>1</v>
      </c>
      <c r="Q326" s="99">
        <f t="shared" si="8"/>
        <v>0</v>
      </c>
      <c r="R326" s="99">
        <f t="shared" si="17"/>
        <v>1</v>
      </c>
      <c r="S326" s="99">
        <f t="shared" si="18"/>
        <v>1</v>
      </c>
      <c r="T326" s="99">
        <f t="shared" si="19"/>
        <v>0</v>
      </c>
      <c r="U326" s="99">
        <f t="shared" si="20"/>
        <v>0</v>
      </c>
      <c r="V326" s="100">
        <f t="shared" si="21"/>
        <v>0</v>
      </c>
      <c r="W326" s="99">
        <f t="shared" si="22"/>
        <v>0</v>
      </c>
      <c r="X326" s="81">
        <f t="shared" si="23"/>
        <v>0</v>
      </c>
      <c r="Y326" s="81">
        <f t="shared" si="24"/>
        <v>0</v>
      </c>
      <c r="Z326" s="81">
        <f t="shared" si="25"/>
        <v>0</v>
      </c>
      <c r="AA326" s="81">
        <f t="shared" si="26"/>
        <v>0</v>
      </c>
      <c r="AB326" s="81">
        <f t="shared" si="27"/>
        <v>0</v>
      </c>
      <c r="AC326" s="81" t="str">
        <f t="shared" si="28"/>
        <v/>
      </c>
      <c r="AD326" s="100">
        <f t="shared" si="29"/>
        <v>0</v>
      </c>
      <c r="AE326" s="101">
        <f t="shared" si="30"/>
        <v>0</v>
      </c>
      <c r="AF326" s="102">
        <f t="shared" si="31"/>
        <v>0</v>
      </c>
      <c r="AG326" s="102">
        <f t="shared" si="32"/>
        <v>0</v>
      </c>
      <c r="AH326" s="102">
        <f t="shared" si="33"/>
        <v>0</v>
      </c>
      <c r="AI326" s="6"/>
    </row>
    <row r="327" spans="8:35" ht="15" customHeight="1">
      <c r="H327" s="95">
        <v>272</v>
      </c>
      <c r="I327" s="95">
        <f t="shared" si="10"/>
        <v>-693867</v>
      </c>
      <c r="J327" s="96">
        <f t="shared" si="11"/>
        <v>694234</v>
      </c>
      <c r="K327" s="97">
        <f t="shared" si="12"/>
        <v>0</v>
      </c>
      <c r="L327" s="97">
        <f t="shared" si="13"/>
        <v>0</v>
      </c>
      <c r="M327" s="97">
        <f t="shared" si="14"/>
        <v>0</v>
      </c>
      <c r="N327" s="98">
        <f t="shared" si="15"/>
        <v>1</v>
      </c>
      <c r="O327" s="97">
        <f t="shared" si="7"/>
        <v>0</v>
      </c>
      <c r="P327" s="97">
        <f t="shared" si="16"/>
        <v>1</v>
      </c>
      <c r="Q327" s="99">
        <f t="shared" si="8"/>
        <v>0</v>
      </c>
      <c r="R327" s="99">
        <f t="shared" si="17"/>
        <v>1</v>
      </c>
      <c r="S327" s="99">
        <f t="shared" si="18"/>
        <v>1</v>
      </c>
      <c r="T327" s="99">
        <f t="shared" si="19"/>
        <v>0</v>
      </c>
      <c r="U327" s="99">
        <f t="shared" si="20"/>
        <v>0</v>
      </c>
      <c r="V327" s="100">
        <f t="shared" si="21"/>
        <v>0</v>
      </c>
      <c r="W327" s="99">
        <f t="shared" si="22"/>
        <v>0</v>
      </c>
      <c r="X327" s="81">
        <f t="shared" si="23"/>
        <v>0</v>
      </c>
      <c r="Y327" s="81">
        <f t="shared" si="24"/>
        <v>0</v>
      </c>
      <c r="Z327" s="81">
        <f t="shared" si="25"/>
        <v>0</v>
      </c>
      <c r="AA327" s="81">
        <f t="shared" si="26"/>
        <v>0</v>
      </c>
      <c r="AB327" s="81">
        <f t="shared" si="27"/>
        <v>0</v>
      </c>
      <c r="AC327" s="81" t="str">
        <f t="shared" si="28"/>
        <v/>
      </c>
      <c r="AD327" s="100">
        <f t="shared" si="29"/>
        <v>0</v>
      </c>
      <c r="AE327" s="101">
        <f t="shared" si="30"/>
        <v>0</v>
      </c>
      <c r="AF327" s="102">
        <f t="shared" si="31"/>
        <v>0</v>
      </c>
      <c r="AG327" s="102">
        <f t="shared" si="32"/>
        <v>0</v>
      </c>
      <c r="AH327" s="102">
        <f t="shared" si="33"/>
        <v>0</v>
      </c>
      <c r="AI327" s="6"/>
    </row>
    <row r="328" spans="8:35" ht="15" customHeight="1">
      <c r="H328" s="95">
        <v>273</v>
      </c>
      <c r="I328" s="95">
        <f t="shared" si="10"/>
        <v>-693868</v>
      </c>
      <c r="J328" s="96">
        <f t="shared" si="11"/>
        <v>694235</v>
      </c>
      <c r="K328" s="97">
        <f t="shared" si="12"/>
        <v>0</v>
      </c>
      <c r="L328" s="97">
        <f t="shared" si="13"/>
        <v>0</v>
      </c>
      <c r="M328" s="97">
        <f t="shared" si="14"/>
        <v>0</v>
      </c>
      <c r="N328" s="98">
        <f t="shared" si="15"/>
        <v>1</v>
      </c>
      <c r="O328" s="97">
        <f t="shared" si="7"/>
        <v>0</v>
      </c>
      <c r="P328" s="97">
        <f t="shared" si="16"/>
        <v>1</v>
      </c>
      <c r="Q328" s="99">
        <f t="shared" si="8"/>
        <v>0</v>
      </c>
      <c r="R328" s="99">
        <f t="shared" si="17"/>
        <v>1</v>
      </c>
      <c r="S328" s="99">
        <f t="shared" si="18"/>
        <v>1</v>
      </c>
      <c r="T328" s="99">
        <f t="shared" si="19"/>
        <v>0</v>
      </c>
      <c r="U328" s="99">
        <f t="shared" si="20"/>
        <v>0</v>
      </c>
      <c r="V328" s="100">
        <f t="shared" si="21"/>
        <v>0</v>
      </c>
      <c r="W328" s="99">
        <f t="shared" si="22"/>
        <v>0</v>
      </c>
      <c r="X328" s="81">
        <f t="shared" si="23"/>
        <v>0</v>
      </c>
      <c r="Y328" s="81">
        <f t="shared" si="24"/>
        <v>0</v>
      </c>
      <c r="Z328" s="81">
        <f t="shared" si="25"/>
        <v>0</v>
      </c>
      <c r="AA328" s="81">
        <f t="shared" si="26"/>
        <v>0</v>
      </c>
      <c r="AB328" s="81">
        <f t="shared" si="27"/>
        <v>0</v>
      </c>
      <c r="AC328" s="81" t="str">
        <f t="shared" si="28"/>
        <v/>
      </c>
      <c r="AD328" s="100">
        <f t="shared" si="29"/>
        <v>0</v>
      </c>
      <c r="AE328" s="101">
        <f t="shared" si="30"/>
        <v>0</v>
      </c>
      <c r="AF328" s="102">
        <f t="shared" si="31"/>
        <v>0</v>
      </c>
      <c r="AG328" s="102">
        <f t="shared" si="32"/>
        <v>0</v>
      </c>
      <c r="AH328" s="102">
        <f t="shared" si="33"/>
        <v>0</v>
      </c>
      <c r="AI328" s="6"/>
    </row>
    <row r="329" spans="8:35" ht="15" customHeight="1">
      <c r="H329" s="95">
        <v>274</v>
      </c>
      <c r="I329" s="95">
        <f t="shared" si="10"/>
        <v>-693869</v>
      </c>
      <c r="J329" s="96">
        <f t="shared" si="11"/>
        <v>694236</v>
      </c>
      <c r="K329" s="97">
        <f t="shared" si="12"/>
        <v>0</v>
      </c>
      <c r="L329" s="97">
        <f t="shared" si="13"/>
        <v>0</v>
      </c>
      <c r="M329" s="97">
        <f t="shared" si="14"/>
        <v>0</v>
      </c>
      <c r="N329" s="98">
        <f t="shared" si="15"/>
        <v>1</v>
      </c>
      <c r="O329" s="97">
        <f t="shared" si="7"/>
        <v>0</v>
      </c>
      <c r="P329" s="97">
        <f t="shared" si="16"/>
        <v>1</v>
      </c>
      <c r="Q329" s="99">
        <f t="shared" si="8"/>
        <v>0</v>
      </c>
      <c r="R329" s="99">
        <f t="shared" si="17"/>
        <v>1</v>
      </c>
      <c r="S329" s="99">
        <f t="shared" si="18"/>
        <v>1</v>
      </c>
      <c r="T329" s="99">
        <f t="shared" si="19"/>
        <v>0</v>
      </c>
      <c r="U329" s="99">
        <f t="shared" si="20"/>
        <v>0</v>
      </c>
      <c r="V329" s="100">
        <f t="shared" si="21"/>
        <v>0</v>
      </c>
      <c r="W329" s="99">
        <f t="shared" si="22"/>
        <v>0</v>
      </c>
      <c r="X329" s="81">
        <f t="shared" si="23"/>
        <v>0</v>
      </c>
      <c r="Y329" s="81">
        <f t="shared" si="24"/>
        <v>0</v>
      </c>
      <c r="Z329" s="81">
        <f t="shared" si="25"/>
        <v>0</v>
      </c>
      <c r="AA329" s="81">
        <f t="shared" si="26"/>
        <v>0</v>
      </c>
      <c r="AB329" s="81">
        <f t="shared" si="27"/>
        <v>0</v>
      </c>
      <c r="AC329" s="81" t="str">
        <f t="shared" si="28"/>
        <v/>
      </c>
      <c r="AD329" s="100">
        <f t="shared" si="29"/>
        <v>0</v>
      </c>
      <c r="AE329" s="101">
        <f t="shared" si="30"/>
        <v>0</v>
      </c>
      <c r="AF329" s="102">
        <f t="shared" si="31"/>
        <v>0</v>
      </c>
      <c r="AG329" s="102">
        <f t="shared" si="32"/>
        <v>0</v>
      </c>
      <c r="AH329" s="102">
        <f t="shared" si="33"/>
        <v>0</v>
      </c>
      <c r="AI329" s="6"/>
    </row>
    <row r="330" spans="8:35" ht="15" customHeight="1">
      <c r="H330" s="95">
        <v>275</v>
      </c>
      <c r="I330" s="95">
        <f t="shared" si="10"/>
        <v>-693870</v>
      </c>
      <c r="J330" s="96">
        <f t="shared" si="11"/>
        <v>694237</v>
      </c>
      <c r="K330" s="97">
        <f t="shared" si="12"/>
        <v>0</v>
      </c>
      <c r="L330" s="97">
        <f t="shared" si="13"/>
        <v>0</v>
      </c>
      <c r="M330" s="97">
        <f t="shared" si="14"/>
        <v>0</v>
      </c>
      <c r="N330" s="98">
        <f t="shared" si="15"/>
        <v>1</v>
      </c>
      <c r="O330" s="97">
        <f t="shared" si="7"/>
        <v>0</v>
      </c>
      <c r="P330" s="97">
        <f t="shared" si="16"/>
        <v>1</v>
      </c>
      <c r="Q330" s="99">
        <f t="shared" si="8"/>
        <v>0</v>
      </c>
      <c r="R330" s="99">
        <f t="shared" si="17"/>
        <v>1</v>
      </c>
      <c r="S330" s="99">
        <f t="shared" si="18"/>
        <v>1</v>
      </c>
      <c r="T330" s="99">
        <f t="shared" si="19"/>
        <v>0</v>
      </c>
      <c r="U330" s="99">
        <f t="shared" si="20"/>
        <v>0</v>
      </c>
      <c r="V330" s="100">
        <f t="shared" si="21"/>
        <v>0</v>
      </c>
      <c r="W330" s="99">
        <f t="shared" si="22"/>
        <v>0</v>
      </c>
      <c r="X330" s="81">
        <f t="shared" si="23"/>
        <v>0</v>
      </c>
      <c r="Y330" s="81">
        <f t="shared" si="24"/>
        <v>0</v>
      </c>
      <c r="Z330" s="81">
        <f t="shared" si="25"/>
        <v>0</v>
      </c>
      <c r="AA330" s="81">
        <f t="shared" si="26"/>
        <v>0</v>
      </c>
      <c r="AB330" s="81">
        <f t="shared" si="27"/>
        <v>0</v>
      </c>
      <c r="AC330" s="81" t="str">
        <f t="shared" si="28"/>
        <v/>
      </c>
      <c r="AD330" s="100">
        <f t="shared" si="29"/>
        <v>0</v>
      </c>
      <c r="AE330" s="101">
        <f t="shared" si="30"/>
        <v>0</v>
      </c>
      <c r="AF330" s="102">
        <f t="shared" si="31"/>
        <v>0</v>
      </c>
      <c r="AG330" s="102">
        <f t="shared" si="32"/>
        <v>0</v>
      </c>
      <c r="AH330" s="102">
        <f t="shared" si="33"/>
        <v>0</v>
      </c>
      <c r="AI330" s="6"/>
    </row>
    <row r="331" spans="8:35" ht="15" customHeight="1">
      <c r="H331" s="95">
        <v>276</v>
      </c>
      <c r="I331" s="95">
        <f t="shared" si="10"/>
        <v>-693871</v>
      </c>
      <c r="J331" s="96">
        <f t="shared" si="11"/>
        <v>694238</v>
      </c>
      <c r="K331" s="97">
        <f t="shared" si="12"/>
        <v>0</v>
      </c>
      <c r="L331" s="97">
        <f t="shared" si="13"/>
        <v>0</v>
      </c>
      <c r="M331" s="97">
        <f t="shared" si="14"/>
        <v>0</v>
      </c>
      <c r="N331" s="98">
        <f t="shared" si="15"/>
        <v>1</v>
      </c>
      <c r="O331" s="97">
        <f t="shared" si="7"/>
        <v>0</v>
      </c>
      <c r="P331" s="97">
        <f t="shared" si="16"/>
        <v>1</v>
      </c>
      <c r="Q331" s="99">
        <f t="shared" si="8"/>
        <v>0</v>
      </c>
      <c r="R331" s="99">
        <f t="shared" si="17"/>
        <v>1</v>
      </c>
      <c r="S331" s="99">
        <f t="shared" si="18"/>
        <v>1</v>
      </c>
      <c r="T331" s="99">
        <f t="shared" si="19"/>
        <v>0</v>
      </c>
      <c r="U331" s="99">
        <f t="shared" si="20"/>
        <v>0</v>
      </c>
      <c r="V331" s="100">
        <f t="shared" si="21"/>
        <v>0</v>
      </c>
      <c r="W331" s="99">
        <f t="shared" si="22"/>
        <v>0</v>
      </c>
      <c r="X331" s="81">
        <f t="shared" si="23"/>
        <v>0</v>
      </c>
      <c r="Y331" s="81">
        <f t="shared" si="24"/>
        <v>0</v>
      </c>
      <c r="Z331" s="81">
        <f t="shared" si="25"/>
        <v>0</v>
      </c>
      <c r="AA331" s="81">
        <f t="shared" si="26"/>
        <v>0</v>
      </c>
      <c r="AB331" s="81">
        <f t="shared" si="27"/>
        <v>0</v>
      </c>
      <c r="AC331" s="81" t="str">
        <f t="shared" si="28"/>
        <v/>
      </c>
      <c r="AD331" s="100">
        <f t="shared" si="29"/>
        <v>0</v>
      </c>
      <c r="AE331" s="101">
        <f t="shared" si="30"/>
        <v>0</v>
      </c>
      <c r="AF331" s="102">
        <f t="shared" si="31"/>
        <v>0</v>
      </c>
      <c r="AG331" s="102">
        <f t="shared" si="32"/>
        <v>0</v>
      </c>
      <c r="AH331" s="102">
        <f t="shared" si="33"/>
        <v>0</v>
      </c>
      <c r="AI331" s="6"/>
    </row>
    <row r="332" spans="8:35" ht="15" customHeight="1">
      <c r="H332" s="95">
        <v>277</v>
      </c>
      <c r="I332" s="95">
        <f t="shared" si="10"/>
        <v>-693872</v>
      </c>
      <c r="J332" s="96">
        <f t="shared" si="11"/>
        <v>694239</v>
      </c>
      <c r="K332" s="97">
        <f t="shared" si="12"/>
        <v>0</v>
      </c>
      <c r="L332" s="97">
        <f t="shared" si="13"/>
        <v>0</v>
      </c>
      <c r="M332" s="97">
        <f t="shared" si="14"/>
        <v>0</v>
      </c>
      <c r="N332" s="98">
        <f t="shared" si="15"/>
        <v>1</v>
      </c>
      <c r="O332" s="97">
        <f t="shared" si="7"/>
        <v>0</v>
      </c>
      <c r="P332" s="97">
        <f t="shared" si="16"/>
        <v>1</v>
      </c>
      <c r="Q332" s="99">
        <f t="shared" si="8"/>
        <v>0</v>
      </c>
      <c r="R332" s="99">
        <f t="shared" si="17"/>
        <v>1</v>
      </c>
      <c r="S332" s="99">
        <f t="shared" si="18"/>
        <v>1</v>
      </c>
      <c r="T332" s="99">
        <f t="shared" si="19"/>
        <v>0</v>
      </c>
      <c r="U332" s="99">
        <f t="shared" si="20"/>
        <v>0</v>
      </c>
      <c r="V332" s="100">
        <f t="shared" si="21"/>
        <v>0</v>
      </c>
      <c r="W332" s="99">
        <f t="shared" si="22"/>
        <v>0</v>
      </c>
      <c r="X332" s="81">
        <f t="shared" si="23"/>
        <v>0</v>
      </c>
      <c r="Y332" s="81">
        <f t="shared" si="24"/>
        <v>0</v>
      </c>
      <c r="Z332" s="81">
        <f t="shared" si="25"/>
        <v>0</v>
      </c>
      <c r="AA332" s="81">
        <f t="shared" si="26"/>
        <v>0</v>
      </c>
      <c r="AB332" s="81">
        <f t="shared" si="27"/>
        <v>0</v>
      </c>
      <c r="AC332" s="81" t="str">
        <f t="shared" si="28"/>
        <v/>
      </c>
      <c r="AD332" s="100">
        <f t="shared" si="29"/>
        <v>0</v>
      </c>
      <c r="AE332" s="101">
        <f t="shared" si="30"/>
        <v>0</v>
      </c>
      <c r="AF332" s="102">
        <f t="shared" si="31"/>
        <v>0</v>
      </c>
      <c r="AG332" s="102">
        <f t="shared" si="32"/>
        <v>0</v>
      </c>
      <c r="AH332" s="102">
        <f t="shared" si="33"/>
        <v>0</v>
      </c>
      <c r="AI332" s="6"/>
    </row>
    <row r="333" spans="8:35" ht="15" customHeight="1">
      <c r="H333" s="95">
        <v>278</v>
      </c>
      <c r="I333" s="95">
        <f t="shared" si="10"/>
        <v>-693873</v>
      </c>
      <c r="J333" s="96">
        <f t="shared" si="11"/>
        <v>694240</v>
      </c>
      <c r="K333" s="97">
        <f t="shared" si="12"/>
        <v>0</v>
      </c>
      <c r="L333" s="97">
        <f t="shared" si="13"/>
        <v>0</v>
      </c>
      <c r="M333" s="97">
        <f t="shared" si="14"/>
        <v>0</v>
      </c>
      <c r="N333" s="98">
        <f t="shared" si="15"/>
        <v>1</v>
      </c>
      <c r="O333" s="97">
        <f t="shared" si="7"/>
        <v>0</v>
      </c>
      <c r="P333" s="97">
        <f t="shared" si="16"/>
        <v>1</v>
      </c>
      <c r="Q333" s="99">
        <f t="shared" si="8"/>
        <v>0</v>
      </c>
      <c r="R333" s="99">
        <f t="shared" si="17"/>
        <v>1</v>
      </c>
      <c r="S333" s="99">
        <f t="shared" si="18"/>
        <v>1</v>
      </c>
      <c r="T333" s="99">
        <f t="shared" si="19"/>
        <v>0</v>
      </c>
      <c r="U333" s="99">
        <f t="shared" si="20"/>
        <v>0</v>
      </c>
      <c r="V333" s="100">
        <f t="shared" si="21"/>
        <v>0</v>
      </c>
      <c r="W333" s="99">
        <f t="shared" si="22"/>
        <v>0</v>
      </c>
      <c r="X333" s="81">
        <f t="shared" si="23"/>
        <v>0</v>
      </c>
      <c r="Y333" s="81">
        <f t="shared" si="24"/>
        <v>0</v>
      </c>
      <c r="Z333" s="81">
        <f t="shared" si="25"/>
        <v>0</v>
      </c>
      <c r="AA333" s="81">
        <f t="shared" si="26"/>
        <v>0</v>
      </c>
      <c r="AB333" s="81">
        <f t="shared" si="27"/>
        <v>0</v>
      </c>
      <c r="AC333" s="81" t="str">
        <f t="shared" si="28"/>
        <v/>
      </c>
      <c r="AD333" s="100">
        <f t="shared" si="29"/>
        <v>0</v>
      </c>
      <c r="AE333" s="101">
        <f t="shared" si="30"/>
        <v>0</v>
      </c>
      <c r="AF333" s="102">
        <f t="shared" si="31"/>
        <v>0</v>
      </c>
      <c r="AG333" s="102">
        <f t="shared" si="32"/>
        <v>0</v>
      </c>
      <c r="AH333" s="102">
        <f t="shared" si="33"/>
        <v>0</v>
      </c>
      <c r="AI333" s="6"/>
    </row>
    <row r="334" spans="8:35" ht="15" customHeight="1">
      <c r="H334" s="95">
        <v>279</v>
      </c>
      <c r="I334" s="95">
        <f t="shared" si="10"/>
        <v>-693874</v>
      </c>
      <c r="J334" s="96">
        <f t="shared" si="11"/>
        <v>694241</v>
      </c>
      <c r="K334" s="97">
        <f t="shared" si="12"/>
        <v>0</v>
      </c>
      <c r="L334" s="97">
        <f t="shared" si="13"/>
        <v>0</v>
      </c>
      <c r="M334" s="97">
        <f t="shared" si="14"/>
        <v>0</v>
      </c>
      <c r="N334" s="98">
        <f t="shared" si="15"/>
        <v>1</v>
      </c>
      <c r="O334" s="97">
        <f t="shared" si="7"/>
        <v>0</v>
      </c>
      <c r="P334" s="97">
        <f t="shared" si="16"/>
        <v>1</v>
      </c>
      <c r="Q334" s="99">
        <f t="shared" si="8"/>
        <v>0</v>
      </c>
      <c r="R334" s="99">
        <f t="shared" si="17"/>
        <v>1</v>
      </c>
      <c r="S334" s="99">
        <f t="shared" si="18"/>
        <v>1</v>
      </c>
      <c r="T334" s="99">
        <f t="shared" si="19"/>
        <v>0</v>
      </c>
      <c r="U334" s="99">
        <f t="shared" si="20"/>
        <v>0</v>
      </c>
      <c r="V334" s="100">
        <f t="shared" si="21"/>
        <v>0</v>
      </c>
      <c r="W334" s="99">
        <f t="shared" si="22"/>
        <v>0</v>
      </c>
      <c r="X334" s="81">
        <f t="shared" si="23"/>
        <v>0</v>
      </c>
      <c r="Y334" s="81">
        <f t="shared" si="24"/>
        <v>0</v>
      </c>
      <c r="Z334" s="81">
        <f t="shared" si="25"/>
        <v>0</v>
      </c>
      <c r="AA334" s="81">
        <f t="shared" si="26"/>
        <v>0</v>
      </c>
      <c r="AB334" s="81">
        <f t="shared" si="27"/>
        <v>0</v>
      </c>
      <c r="AC334" s="81" t="str">
        <f t="shared" si="28"/>
        <v/>
      </c>
      <c r="AD334" s="100">
        <f t="shared" si="29"/>
        <v>0</v>
      </c>
      <c r="AE334" s="101">
        <f t="shared" si="30"/>
        <v>0</v>
      </c>
      <c r="AF334" s="102">
        <f t="shared" si="31"/>
        <v>0</v>
      </c>
      <c r="AG334" s="102">
        <f t="shared" si="32"/>
        <v>0</v>
      </c>
      <c r="AH334" s="102">
        <f t="shared" si="33"/>
        <v>0</v>
      </c>
      <c r="AI334" s="6"/>
    </row>
    <row r="335" spans="8:35" ht="15" customHeight="1">
      <c r="H335" s="95">
        <v>280</v>
      </c>
      <c r="I335" s="95">
        <f t="shared" si="10"/>
        <v>-693875</v>
      </c>
      <c r="J335" s="96">
        <f t="shared" si="11"/>
        <v>694242</v>
      </c>
      <c r="K335" s="97">
        <f t="shared" si="12"/>
        <v>0</v>
      </c>
      <c r="L335" s="97">
        <f t="shared" si="13"/>
        <v>0</v>
      </c>
      <c r="M335" s="97">
        <f t="shared" si="14"/>
        <v>0</v>
      </c>
      <c r="N335" s="98">
        <f t="shared" si="15"/>
        <v>1</v>
      </c>
      <c r="O335" s="97">
        <f t="shared" si="7"/>
        <v>0</v>
      </c>
      <c r="P335" s="97">
        <f t="shared" si="16"/>
        <v>1</v>
      </c>
      <c r="Q335" s="99">
        <f t="shared" si="8"/>
        <v>0</v>
      </c>
      <c r="R335" s="99">
        <f t="shared" si="17"/>
        <v>1</v>
      </c>
      <c r="S335" s="99">
        <f t="shared" si="18"/>
        <v>1</v>
      </c>
      <c r="T335" s="99">
        <f t="shared" si="19"/>
        <v>0</v>
      </c>
      <c r="U335" s="99">
        <f t="shared" si="20"/>
        <v>0</v>
      </c>
      <c r="V335" s="100">
        <f t="shared" si="21"/>
        <v>0</v>
      </c>
      <c r="W335" s="99">
        <f t="shared" si="22"/>
        <v>0</v>
      </c>
      <c r="X335" s="81">
        <f t="shared" si="23"/>
        <v>0</v>
      </c>
      <c r="Y335" s="81">
        <f t="shared" si="24"/>
        <v>0</v>
      </c>
      <c r="Z335" s="81">
        <f t="shared" si="25"/>
        <v>0</v>
      </c>
      <c r="AA335" s="81">
        <f t="shared" si="26"/>
        <v>0</v>
      </c>
      <c r="AB335" s="81">
        <f t="shared" si="27"/>
        <v>0</v>
      </c>
      <c r="AC335" s="81" t="str">
        <f t="shared" si="28"/>
        <v/>
      </c>
      <c r="AD335" s="100">
        <f t="shared" si="29"/>
        <v>0</v>
      </c>
      <c r="AE335" s="101">
        <f t="shared" si="30"/>
        <v>0</v>
      </c>
      <c r="AF335" s="102">
        <f t="shared" si="31"/>
        <v>0</v>
      </c>
      <c r="AG335" s="102">
        <f t="shared" si="32"/>
        <v>0</v>
      </c>
      <c r="AH335" s="102">
        <f t="shared" si="33"/>
        <v>0</v>
      </c>
      <c r="AI335" s="6"/>
    </row>
    <row r="336" spans="8:35" ht="15" customHeight="1">
      <c r="H336" s="95">
        <v>281</v>
      </c>
      <c r="I336" s="95">
        <f t="shared" si="10"/>
        <v>-693876</v>
      </c>
      <c r="J336" s="96">
        <f t="shared" si="11"/>
        <v>694243</v>
      </c>
      <c r="K336" s="97">
        <f t="shared" si="12"/>
        <v>0</v>
      </c>
      <c r="L336" s="97">
        <f t="shared" si="13"/>
        <v>0</v>
      </c>
      <c r="M336" s="97">
        <f t="shared" si="14"/>
        <v>0</v>
      </c>
      <c r="N336" s="98">
        <f t="shared" si="15"/>
        <v>1</v>
      </c>
      <c r="O336" s="97">
        <f t="shared" si="7"/>
        <v>0</v>
      </c>
      <c r="P336" s="97">
        <f t="shared" si="16"/>
        <v>1</v>
      </c>
      <c r="Q336" s="99">
        <f t="shared" si="8"/>
        <v>0</v>
      </c>
      <c r="R336" s="99">
        <f t="shared" si="17"/>
        <v>1</v>
      </c>
      <c r="S336" s="99">
        <f t="shared" si="18"/>
        <v>1</v>
      </c>
      <c r="T336" s="99">
        <f t="shared" si="19"/>
        <v>0</v>
      </c>
      <c r="U336" s="99">
        <f t="shared" si="20"/>
        <v>0</v>
      </c>
      <c r="V336" s="100">
        <f t="shared" si="21"/>
        <v>0</v>
      </c>
      <c r="W336" s="99">
        <f t="shared" si="22"/>
        <v>0</v>
      </c>
      <c r="X336" s="81">
        <f t="shared" si="23"/>
        <v>0</v>
      </c>
      <c r="Y336" s="81">
        <f t="shared" si="24"/>
        <v>0</v>
      </c>
      <c r="Z336" s="81">
        <f t="shared" si="25"/>
        <v>0</v>
      </c>
      <c r="AA336" s="81">
        <f t="shared" si="26"/>
        <v>0</v>
      </c>
      <c r="AB336" s="81">
        <f t="shared" si="27"/>
        <v>0</v>
      </c>
      <c r="AC336" s="81" t="str">
        <f t="shared" si="28"/>
        <v/>
      </c>
      <c r="AD336" s="100">
        <f t="shared" si="29"/>
        <v>0</v>
      </c>
      <c r="AE336" s="101">
        <f t="shared" si="30"/>
        <v>0</v>
      </c>
      <c r="AF336" s="102">
        <f t="shared" si="31"/>
        <v>0</v>
      </c>
      <c r="AG336" s="102">
        <f t="shared" si="32"/>
        <v>0</v>
      </c>
      <c r="AH336" s="102">
        <f t="shared" si="33"/>
        <v>0</v>
      </c>
      <c r="AI336" s="6"/>
    </row>
    <row r="337" spans="8:35" ht="15" customHeight="1">
      <c r="H337" s="95">
        <v>282</v>
      </c>
      <c r="I337" s="95">
        <f t="shared" si="10"/>
        <v>-693877</v>
      </c>
      <c r="J337" s="96">
        <f t="shared" si="11"/>
        <v>694244</v>
      </c>
      <c r="K337" s="97">
        <f t="shared" si="12"/>
        <v>0</v>
      </c>
      <c r="L337" s="97">
        <f t="shared" si="13"/>
        <v>0</v>
      </c>
      <c r="M337" s="97">
        <f t="shared" si="14"/>
        <v>0</v>
      </c>
      <c r="N337" s="98">
        <f t="shared" si="15"/>
        <v>1</v>
      </c>
      <c r="O337" s="97">
        <f t="shared" si="7"/>
        <v>0</v>
      </c>
      <c r="P337" s="97">
        <f t="shared" si="16"/>
        <v>1</v>
      </c>
      <c r="Q337" s="99">
        <f t="shared" si="8"/>
        <v>0</v>
      </c>
      <c r="R337" s="99">
        <f t="shared" si="17"/>
        <v>1</v>
      </c>
      <c r="S337" s="99">
        <f t="shared" si="18"/>
        <v>1</v>
      </c>
      <c r="T337" s="99">
        <f t="shared" si="19"/>
        <v>0</v>
      </c>
      <c r="U337" s="99">
        <f t="shared" si="20"/>
        <v>0</v>
      </c>
      <c r="V337" s="100">
        <f t="shared" si="21"/>
        <v>0</v>
      </c>
      <c r="W337" s="99">
        <f t="shared" si="22"/>
        <v>0</v>
      </c>
      <c r="X337" s="81">
        <f t="shared" si="23"/>
        <v>0</v>
      </c>
      <c r="Y337" s="81">
        <f t="shared" si="24"/>
        <v>0</v>
      </c>
      <c r="Z337" s="81">
        <f t="shared" si="25"/>
        <v>0</v>
      </c>
      <c r="AA337" s="81">
        <f t="shared" si="26"/>
        <v>0</v>
      </c>
      <c r="AB337" s="81">
        <f t="shared" si="27"/>
        <v>0</v>
      </c>
      <c r="AC337" s="81" t="str">
        <f t="shared" si="28"/>
        <v/>
      </c>
      <c r="AD337" s="100">
        <f t="shared" si="29"/>
        <v>0</v>
      </c>
      <c r="AE337" s="101">
        <f t="shared" si="30"/>
        <v>0</v>
      </c>
      <c r="AF337" s="102">
        <f t="shared" si="31"/>
        <v>0</v>
      </c>
      <c r="AG337" s="102">
        <f t="shared" si="32"/>
        <v>0</v>
      </c>
      <c r="AH337" s="102">
        <f t="shared" si="33"/>
        <v>0</v>
      </c>
      <c r="AI337" s="6"/>
    </row>
    <row r="338" spans="8:35" ht="15" customHeight="1">
      <c r="H338" s="95">
        <v>283</v>
      </c>
      <c r="I338" s="95">
        <f t="shared" si="10"/>
        <v>-693878</v>
      </c>
      <c r="J338" s="96">
        <f t="shared" si="11"/>
        <v>694245</v>
      </c>
      <c r="K338" s="97">
        <f t="shared" si="12"/>
        <v>0</v>
      </c>
      <c r="L338" s="97">
        <f t="shared" si="13"/>
        <v>0</v>
      </c>
      <c r="M338" s="97">
        <f t="shared" si="14"/>
        <v>0</v>
      </c>
      <c r="N338" s="98">
        <f t="shared" si="15"/>
        <v>1</v>
      </c>
      <c r="O338" s="97">
        <f t="shared" si="7"/>
        <v>0</v>
      </c>
      <c r="P338" s="97">
        <f t="shared" si="16"/>
        <v>1</v>
      </c>
      <c r="Q338" s="99">
        <f t="shared" si="8"/>
        <v>0</v>
      </c>
      <c r="R338" s="99">
        <f t="shared" si="17"/>
        <v>1</v>
      </c>
      <c r="S338" s="99">
        <f t="shared" si="18"/>
        <v>1</v>
      </c>
      <c r="T338" s="99">
        <f t="shared" si="19"/>
        <v>0</v>
      </c>
      <c r="U338" s="99">
        <f t="shared" si="20"/>
        <v>0</v>
      </c>
      <c r="V338" s="100">
        <f t="shared" si="21"/>
        <v>0</v>
      </c>
      <c r="W338" s="99">
        <f t="shared" si="22"/>
        <v>0</v>
      </c>
      <c r="X338" s="81">
        <f t="shared" si="23"/>
        <v>0</v>
      </c>
      <c r="Y338" s="81">
        <f t="shared" si="24"/>
        <v>0</v>
      </c>
      <c r="Z338" s="81">
        <f t="shared" si="25"/>
        <v>0</v>
      </c>
      <c r="AA338" s="81">
        <f t="shared" si="26"/>
        <v>0</v>
      </c>
      <c r="AB338" s="81">
        <f t="shared" si="27"/>
        <v>0</v>
      </c>
      <c r="AC338" s="81" t="str">
        <f t="shared" si="28"/>
        <v/>
      </c>
      <c r="AD338" s="100">
        <f t="shared" si="29"/>
        <v>0</v>
      </c>
      <c r="AE338" s="101">
        <f t="shared" si="30"/>
        <v>0</v>
      </c>
      <c r="AF338" s="102">
        <f t="shared" si="31"/>
        <v>0</v>
      </c>
      <c r="AG338" s="102">
        <f t="shared" si="32"/>
        <v>0</v>
      </c>
      <c r="AH338" s="102">
        <f t="shared" si="33"/>
        <v>0</v>
      </c>
      <c r="AI338" s="6"/>
    </row>
    <row r="339" spans="8:35" ht="15" customHeight="1">
      <c r="H339" s="95">
        <v>284</v>
      </c>
      <c r="I339" s="95">
        <f t="shared" si="10"/>
        <v>-693879</v>
      </c>
      <c r="J339" s="96">
        <f t="shared" si="11"/>
        <v>694246</v>
      </c>
      <c r="K339" s="97">
        <f t="shared" si="12"/>
        <v>0</v>
      </c>
      <c r="L339" s="97">
        <f t="shared" si="13"/>
        <v>0</v>
      </c>
      <c r="M339" s="97">
        <f t="shared" si="14"/>
        <v>0</v>
      </c>
      <c r="N339" s="98">
        <f t="shared" si="15"/>
        <v>1</v>
      </c>
      <c r="O339" s="97">
        <f t="shared" si="7"/>
        <v>0</v>
      </c>
      <c r="P339" s="97">
        <f t="shared" si="16"/>
        <v>1</v>
      </c>
      <c r="Q339" s="99">
        <f t="shared" si="8"/>
        <v>0</v>
      </c>
      <c r="R339" s="99">
        <f t="shared" si="17"/>
        <v>1</v>
      </c>
      <c r="S339" s="99">
        <f t="shared" si="18"/>
        <v>1</v>
      </c>
      <c r="T339" s="99">
        <f t="shared" si="19"/>
        <v>0</v>
      </c>
      <c r="U339" s="99">
        <f t="shared" si="20"/>
        <v>0</v>
      </c>
      <c r="V339" s="100">
        <f t="shared" si="21"/>
        <v>0</v>
      </c>
      <c r="W339" s="99">
        <f t="shared" si="22"/>
        <v>0</v>
      </c>
      <c r="X339" s="81">
        <f t="shared" si="23"/>
        <v>0</v>
      </c>
      <c r="Y339" s="81">
        <f t="shared" si="24"/>
        <v>0</v>
      </c>
      <c r="Z339" s="81">
        <f t="shared" si="25"/>
        <v>0</v>
      </c>
      <c r="AA339" s="81">
        <f t="shared" si="26"/>
        <v>0</v>
      </c>
      <c r="AB339" s="81">
        <f t="shared" si="27"/>
        <v>0</v>
      </c>
      <c r="AC339" s="81" t="str">
        <f t="shared" si="28"/>
        <v/>
      </c>
      <c r="AD339" s="100">
        <f t="shared" si="29"/>
        <v>0</v>
      </c>
      <c r="AE339" s="101">
        <f t="shared" si="30"/>
        <v>0</v>
      </c>
      <c r="AF339" s="102">
        <f t="shared" si="31"/>
        <v>0</v>
      </c>
      <c r="AG339" s="102">
        <f t="shared" si="32"/>
        <v>0</v>
      </c>
      <c r="AH339" s="102">
        <f t="shared" si="33"/>
        <v>0</v>
      </c>
      <c r="AI339" s="6"/>
    </row>
    <row r="340" spans="8:35" ht="15" customHeight="1">
      <c r="H340" s="95">
        <v>285</v>
      </c>
      <c r="I340" s="95">
        <f t="shared" si="10"/>
        <v>-693880</v>
      </c>
      <c r="J340" s="96">
        <f t="shared" si="11"/>
        <v>694247</v>
      </c>
      <c r="K340" s="97">
        <f t="shared" si="12"/>
        <v>0</v>
      </c>
      <c r="L340" s="97">
        <f t="shared" si="13"/>
        <v>0</v>
      </c>
      <c r="M340" s="97">
        <f t="shared" si="14"/>
        <v>0</v>
      </c>
      <c r="N340" s="98">
        <f t="shared" si="15"/>
        <v>1</v>
      </c>
      <c r="O340" s="97">
        <f t="shared" si="7"/>
        <v>0</v>
      </c>
      <c r="P340" s="97">
        <f t="shared" si="16"/>
        <v>1</v>
      </c>
      <c r="Q340" s="99">
        <f t="shared" si="8"/>
        <v>0</v>
      </c>
      <c r="R340" s="99">
        <f t="shared" si="17"/>
        <v>1</v>
      </c>
      <c r="S340" s="99">
        <f t="shared" si="18"/>
        <v>1</v>
      </c>
      <c r="T340" s="99">
        <f t="shared" si="19"/>
        <v>0</v>
      </c>
      <c r="U340" s="99">
        <f t="shared" si="20"/>
        <v>0</v>
      </c>
      <c r="V340" s="100">
        <f t="shared" si="21"/>
        <v>0</v>
      </c>
      <c r="W340" s="99">
        <f t="shared" si="22"/>
        <v>0</v>
      </c>
      <c r="X340" s="81">
        <f t="shared" si="23"/>
        <v>0</v>
      </c>
      <c r="Y340" s="81">
        <f t="shared" si="24"/>
        <v>0</v>
      </c>
      <c r="Z340" s="81">
        <f t="shared" si="25"/>
        <v>0</v>
      </c>
      <c r="AA340" s="81">
        <f t="shared" si="26"/>
        <v>0</v>
      </c>
      <c r="AB340" s="81">
        <f t="shared" si="27"/>
        <v>0</v>
      </c>
      <c r="AC340" s="81" t="str">
        <f t="shared" si="28"/>
        <v/>
      </c>
      <c r="AD340" s="100">
        <f t="shared" si="29"/>
        <v>0</v>
      </c>
      <c r="AE340" s="101">
        <f t="shared" si="30"/>
        <v>0</v>
      </c>
      <c r="AF340" s="102">
        <f t="shared" si="31"/>
        <v>0</v>
      </c>
      <c r="AG340" s="102">
        <f t="shared" si="32"/>
        <v>0</v>
      </c>
      <c r="AH340" s="102">
        <f t="shared" si="33"/>
        <v>0</v>
      </c>
      <c r="AI340" s="6"/>
    </row>
    <row r="341" spans="8:35" ht="15" customHeight="1">
      <c r="H341" s="95">
        <v>286</v>
      </c>
      <c r="I341" s="95">
        <f t="shared" si="10"/>
        <v>-693881</v>
      </c>
      <c r="J341" s="96">
        <f t="shared" si="11"/>
        <v>694248</v>
      </c>
      <c r="K341" s="97">
        <f t="shared" si="12"/>
        <v>0</v>
      </c>
      <c r="L341" s="97">
        <f t="shared" si="13"/>
        <v>0</v>
      </c>
      <c r="M341" s="97">
        <f t="shared" si="14"/>
        <v>0</v>
      </c>
      <c r="N341" s="98">
        <f t="shared" si="15"/>
        <v>1</v>
      </c>
      <c r="O341" s="97">
        <f t="shared" si="7"/>
        <v>0</v>
      </c>
      <c r="P341" s="97">
        <f t="shared" si="16"/>
        <v>1</v>
      </c>
      <c r="Q341" s="99">
        <f t="shared" si="8"/>
        <v>0</v>
      </c>
      <c r="R341" s="99">
        <f t="shared" si="17"/>
        <v>1</v>
      </c>
      <c r="S341" s="99">
        <f t="shared" si="18"/>
        <v>1</v>
      </c>
      <c r="T341" s="99">
        <f t="shared" si="19"/>
        <v>0</v>
      </c>
      <c r="U341" s="99">
        <f t="shared" si="20"/>
        <v>0</v>
      </c>
      <c r="V341" s="100">
        <f t="shared" si="21"/>
        <v>0</v>
      </c>
      <c r="W341" s="99">
        <f t="shared" si="22"/>
        <v>0</v>
      </c>
      <c r="X341" s="81">
        <f t="shared" si="23"/>
        <v>0</v>
      </c>
      <c r="Y341" s="81">
        <f t="shared" si="24"/>
        <v>0</v>
      </c>
      <c r="Z341" s="81">
        <f t="shared" si="25"/>
        <v>0</v>
      </c>
      <c r="AA341" s="81">
        <f t="shared" si="26"/>
        <v>0</v>
      </c>
      <c r="AB341" s="81">
        <f t="shared" si="27"/>
        <v>0</v>
      </c>
      <c r="AC341" s="81" t="str">
        <f t="shared" si="28"/>
        <v/>
      </c>
      <c r="AD341" s="100">
        <f t="shared" si="29"/>
        <v>0</v>
      </c>
      <c r="AE341" s="101">
        <f t="shared" si="30"/>
        <v>0</v>
      </c>
      <c r="AF341" s="102">
        <f t="shared" si="31"/>
        <v>0</v>
      </c>
      <c r="AG341" s="102">
        <f t="shared" si="32"/>
        <v>0</v>
      </c>
      <c r="AH341" s="102">
        <f t="shared" si="33"/>
        <v>0</v>
      </c>
      <c r="AI341" s="6"/>
    </row>
    <row r="342" spans="8:35" ht="15" customHeight="1">
      <c r="H342" s="95">
        <v>287</v>
      </c>
      <c r="I342" s="95">
        <f t="shared" si="10"/>
        <v>-693882</v>
      </c>
      <c r="J342" s="96">
        <f t="shared" si="11"/>
        <v>694249</v>
      </c>
      <c r="K342" s="97">
        <f t="shared" si="12"/>
        <v>0</v>
      </c>
      <c r="L342" s="97">
        <f t="shared" si="13"/>
        <v>0</v>
      </c>
      <c r="M342" s="97">
        <f t="shared" si="14"/>
        <v>0</v>
      </c>
      <c r="N342" s="98">
        <f t="shared" si="15"/>
        <v>1</v>
      </c>
      <c r="O342" s="97">
        <f t="shared" si="7"/>
        <v>0</v>
      </c>
      <c r="P342" s="97">
        <f t="shared" si="16"/>
        <v>1</v>
      </c>
      <c r="Q342" s="99">
        <f t="shared" si="8"/>
        <v>0</v>
      </c>
      <c r="R342" s="99">
        <f t="shared" si="17"/>
        <v>1</v>
      </c>
      <c r="S342" s="99">
        <f t="shared" si="18"/>
        <v>1</v>
      </c>
      <c r="T342" s="99">
        <f t="shared" si="19"/>
        <v>0</v>
      </c>
      <c r="U342" s="99">
        <f t="shared" si="20"/>
        <v>0</v>
      </c>
      <c r="V342" s="100">
        <f t="shared" si="21"/>
        <v>0</v>
      </c>
      <c r="W342" s="99">
        <f t="shared" si="22"/>
        <v>0</v>
      </c>
      <c r="X342" s="81">
        <f t="shared" si="23"/>
        <v>0</v>
      </c>
      <c r="Y342" s="81">
        <f t="shared" si="24"/>
        <v>0</v>
      </c>
      <c r="Z342" s="81">
        <f t="shared" si="25"/>
        <v>0</v>
      </c>
      <c r="AA342" s="81">
        <f t="shared" si="26"/>
        <v>0</v>
      </c>
      <c r="AB342" s="81">
        <f t="shared" si="27"/>
        <v>0</v>
      </c>
      <c r="AC342" s="81" t="str">
        <f t="shared" si="28"/>
        <v/>
      </c>
      <c r="AD342" s="100">
        <f t="shared" si="29"/>
        <v>0</v>
      </c>
      <c r="AE342" s="101">
        <f t="shared" si="30"/>
        <v>0</v>
      </c>
      <c r="AF342" s="102">
        <f t="shared" si="31"/>
        <v>0</v>
      </c>
      <c r="AG342" s="102">
        <f t="shared" si="32"/>
        <v>0</v>
      </c>
      <c r="AH342" s="102">
        <f t="shared" si="33"/>
        <v>0</v>
      </c>
      <c r="AI342" s="6"/>
    </row>
    <row r="343" spans="8:35" ht="15" customHeight="1">
      <c r="H343" s="95">
        <v>288</v>
      </c>
      <c r="I343" s="95">
        <f t="shared" si="10"/>
        <v>-693883</v>
      </c>
      <c r="J343" s="96">
        <f t="shared" si="11"/>
        <v>694250</v>
      </c>
      <c r="K343" s="97">
        <f t="shared" si="12"/>
        <v>0</v>
      </c>
      <c r="L343" s="97">
        <f t="shared" si="13"/>
        <v>0</v>
      </c>
      <c r="M343" s="97">
        <f t="shared" si="14"/>
        <v>0</v>
      </c>
      <c r="N343" s="98">
        <f t="shared" si="15"/>
        <v>1</v>
      </c>
      <c r="O343" s="97">
        <f t="shared" si="7"/>
        <v>0</v>
      </c>
      <c r="P343" s="97">
        <f t="shared" si="16"/>
        <v>1</v>
      </c>
      <c r="Q343" s="99">
        <f t="shared" si="8"/>
        <v>0</v>
      </c>
      <c r="R343" s="99">
        <f t="shared" si="17"/>
        <v>1</v>
      </c>
      <c r="S343" s="99">
        <f t="shared" si="18"/>
        <v>1</v>
      </c>
      <c r="T343" s="99">
        <f t="shared" si="19"/>
        <v>0</v>
      </c>
      <c r="U343" s="99">
        <f t="shared" si="20"/>
        <v>0</v>
      </c>
      <c r="V343" s="100">
        <f t="shared" si="21"/>
        <v>0</v>
      </c>
      <c r="W343" s="99">
        <f t="shared" si="22"/>
        <v>0</v>
      </c>
      <c r="X343" s="81">
        <f t="shared" si="23"/>
        <v>0</v>
      </c>
      <c r="Y343" s="81">
        <f t="shared" si="24"/>
        <v>0</v>
      </c>
      <c r="Z343" s="81">
        <f t="shared" si="25"/>
        <v>0</v>
      </c>
      <c r="AA343" s="81">
        <f t="shared" si="26"/>
        <v>0</v>
      </c>
      <c r="AB343" s="81">
        <f t="shared" si="27"/>
        <v>0</v>
      </c>
      <c r="AC343" s="81" t="str">
        <f t="shared" si="28"/>
        <v/>
      </c>
      <c r="AD343" s="100">
        <f t="shared" si="29"/>
        <v>0</v>
      </c>
      <c r="AE343" s="101">
        <f t="shared" si="30"/>
        <v>0</v>
      </c>
      <c r="AF343" s="102">
        <f t="shared" si="31"/>
        <v>0</v>
      </c>
      <c r="AG343" s="102">
        <f t="shared" si="32"/>
        <v>0</v>
      </c>
      <c r="AH343" s="102">
        <f t="shared" si="33"/>
        <v>0</v>
      </c>
      <c r="AI343" s="6"/>
    </row>
    <row r="344" spans="8:35" ht="15" customHeight="1">
      <c r="H344" s="95">
        <v>289</v>
      </c>
      <c r="I344" s="95">
        <f t="shared" si="10"/>
        <v>-693884</v>
      </c>
      <c r="J344" s="96">
        <f t="shared" si="11"/>
        <v>694251</v>
      </c>
      <c r="K344" s="97">
        <f t="shared" si="12"/>
        <v>0</v>
      </c>
      <c r="L344" s="97">
        <f t="shared" si="13"/>
        <v>0</v>
      </c>
      <c r="M344" s="97">
        <f t="shared" si="14"/>
        <v>0</v>
      </c>
      <c r="N344" s="98">
        <f t="shared" si="15"/>
        <v>1</v>
      </c>
      <c r="O344" s="97">
        <f t="shared" si="7"/>
        <v>0</v>
      </c>
      <c r="P344" s="97">
        <f t="shared" si="16"/>
        <v>1</v>
      </c>
      <c r="Q344" s="99">
        <f t="shared" si="8"/>
        <v>0</v>
      </c>
      <c r="R344" s="99">
        <f t="shared" si="17"/>
        <v>1</v>
      </c>
      <c r="S344" s="99">
        <f t="shared" si="18"/>
        <v>1</v>
      </c>
      <c r="T344" s="99">
        <f t="shared" si="19"/>
        <v>0</v>
      </c>
      <c r="U344" s="99">
        <f t="shared" si="20"/>
        <v>0</v>
      </c>
      <c r="V344" s="100">
        <f t="shared" si="21"/>
        <v>0</v>
      </c>
      <c r="W344" s="99">
        <f t="shared" si="22"/>
        <v>0</v>
      </c>
      <c r="X344" s="81">
        <f t="shared" si="23"/>
        <v>0</v>
      </c>
      <c r="Y344" s="81">
        <f t="shared" si="24"/>
        <v>0</v>
      </c>
      <c r="Z344" s="81">
        <f t="shared" si="25"/>
        <v>0</v>
      </c>
      <c r="AA344" s="81">
        <f t="shared" si="26"/>
        <v>0</v>
      </c>
      <c r="AB344" s="81">
        <f t="shared" si="27"/>
        <v>0</v>
      </c>
      <c r="AC344" s="81" t="str">
        <f t="shared" si="28"/>
        <v/>
      </c>
      <c r="AD344" s="100">
        <f t="shared" si="29"/>
        <v>0</v>
      </c>
      <c r="AE344" s="101">
        <f t="shared" si="30"/>
        <v>0</v>
      </c>
      <c r="AF344" s="102">
        <f t="shared" si="31"/>
        <v>0</v>
      </c>
      <c r="AG344" s="102">
        <f t="shared" si="32"/>
        <v>0</v>
      </c>
      <c r="AH344" s="102">
        <f t="shared" si="33"/>
        <v>0</v>
      </c>
      <c r="AI344" s="6"/>
    </row>
    <row r="345" spans="8:35" ht="15" customHeight="1">
      <c r="H345" s="95">
        <v>290</v>
      </c>
      <c r="I345" s="95">
        <f t="shared" si="10"/>
        <v>-693885</v>
      </c>
      <c r="J345" s="96">
        <f t="shared" si="11"/>
        <v>694252</v>
      </c>
      <c r="K345" s="97">
        <f t="shared" si="12"/>
        <v>0</v>
      </c>
      <c r="L345" s="97">
        <f t="shared" si="13"/>
        <v>0</v>
      </c>
      <c r="M345" s="97">
        <f t="shared" si="14"/>
        <v>0</v>
      </c>
      <c r="N345" s="98">
        <f t="shared" si="15"/>
        <v>1</v>
      </c>
      <c r="O345" s="97">
        <f t="shared" si="7"/>
        <v>0</v>
      </c>
      <c r="P345" s="97">
        <f t="shared" si="16"/>
        <v>1</v>
      </c>
      <c r="Q345" s="99">
        <f t="shared" si="8"/>
        <v>0</v>
      </c>
      <c r="R345" s="99">
        <f t="shared" si="17"/>
        <v>1</v>
      </c>
      <c r="S345" s="99">
        <f t="shared" si="18"/>
        <v>1</v>
      </c>
      <c r="T345" s="99">
        <f t="shared" si="19"/>
        <v>0</v>
      </c>
      <c r="U345" s="99">
        <f t="shared" si="20"/>
        <v>0</v>
      </c>
      <c r="V345" s="100">
        <f t="shared" si="21"/>
        <v>0</v>
      </c>
      <c r="W345" s="99">
        <f t="shared" si="22"/>
        <v>0</v>
      </c>
      <c r="X345" s="81">
        <f t="shared" si="23"/>
        <v>0</v>
      </c>
      <c r="Y345" s="81">
        <f t="shared" si="24"/>
        <v>0</v>
      </c>
      <c r="Z345" s="81">
        <f t="shared" si="25"/>
        <v>0</v>
      </c>
      <c r="AA345" s="81">
        <f t="shared" si="26"/>
        <v>0</v>
      </c>
      <c r="AB345" s="81">
        <f t="shared" si="27"/>
        <v>0</v>
      </c>
      <c r="AC345" s="81" t="str">
        <f t="shared" si="28"/>
        <v/>
      </c>
      <c r="AD345" s="100">
        <f t="shared" si="29"/>
        <v>0</v>
      </c>
      <c r="AE345" s="101">
        <f t="shared" si="30"/>
        <v>0</v>
      </c>
      <c r="AF345" s="102">
        <f t="shared" si="31"/>
        <v>0</v>
      </c>
      <c r="AG345" s="102">
        <f t="shared" si="32"/>
        <v>0</v>
      </c>
      <c r="AH345" s="102">
        <f t="shared" si="33"/>
        <v>0</v>
      </c>
      <c r="AI345" s="6"/>
    </row>
    <row r="346" spans="8:35" ht="15" customHeight="1">
      <c r="H346" s="95">
        <v>291</v>
      </c>
      <c r="I346" s="95">
        <f t="shared" si="10"/>
        <v>-693886</v>
      </c>
      <c r="J346" s="96">
        <f t="shared" si="11"/>
        <v>694253</v>
      </c>
      <c r="K346" s="97">
        <f t="shared" si="12"/>
        <v>0</v>
      </c>
      <c r="L346" s="97">
        <f t="shared" si="13"/>
        <v>0</v>
      </c>
      <c r="M346" s="97">
        <f t="shared" si="14"/>
        <v>0</v>
      </c>
      <c r="N346" s="98">
        <f t="shared" si="15"/>
        <v>1</v>
      </c>
      <c r="O346" s="97">
        <f t="shared" si="7"/>
        <v>0</v>
      </c>
      <c r="P346" s="97">
        <f t="shared" si="16"/>
        <v>1</v>
      </c>
      <c r="Q346" s="99">
        <f t="shared" si="8"/>
        <v>0</v>
      </c>
      <c r="R346" s="99">
        <f t="shared" si="17"/>
        <v>1</v>
      </c>
      <c r="S346" s="99">
        <f t="shared" si="18"/>
        <v>1</v>
      </c>
      <c r="T346" s="99">
        <f t="shared" si="19"/>
        <v>0</v>
      </c>
      <c r="U346" s="99">
        <f t="shared" si="20"/>
        <v>0</v>
      </c>
      <c r="V346" s="100">
        <f t="shared" si="21"/>
        <v>0</v>
      </c>
      <c r="W346" s="99">
        <f t="shared" si="22"/>
        <v>0</v>
      </c>
      <c r="X346" s="81">
        <f t="shared" si="23"/>
        <v>0</v>
      </c>
      <c r="Y346" s="81">
        <f t="shared" si="24"/>
        <v>0</v>
      </c>
      <c r="Z346" s="81">
        <f t="shared" si="25"/>
        <v>0</v>
      </c>
      <c r="AA346" s="81">
        <f t="shared" si="26"/>
        <v>0</v>
      </c>
      <c r="AB346" s="81">
        <f t="shared" si="27"/>
        <v>0</v>
      </c>
      <c r="AC346" s="81" t="str">
        <f t="shared" si="28"/>
        <v/>
      </c>
      <c r="AD346" s="100">
        <f t="shared" si="29"/>
        <v>0</v>
      </c>
      <c r="AE346" s="101">
        <f t="shared" si="30"/>
        <v>0</v>
      </c>
      <c r="AF346" s="102">
        <f t="shared" si="31"/>
        <v>0</v>
      </c>
      <c r="AG346" s="102">
        <f t="shared" si="32"/>
        <v>0</v>
      </c>
      <c r="AH346" s="102">
        <f t="shared" si="33"/>
        <v>0</v>
      </c>
      <c r="AI346" s="6"/>
    </row>
    <row r="347" spans="8:35" ht="15" customHeight="1">
      <c r="H347" s="95">
        <v>292</v>
      </c>
      <c r="I347" s="95">
        <f t="shared" si="10"/>
        <v>-693887</v>
      </c>
      <c r="J347" s="96">
        <f t="shared" si="11"/>
        <v>694254</v>
      </c>
      <c r="K347" s="97">
        <f t="shared" si="12"/>
        <v>0</v>
      </c>
      <c r="L347" s="97">
        <f t="shared" si="13"/>
        <v>0</v>
      </c>
      <c r="M347" s="97">
        <f t="shared" si="14"/>
        <v>0</v>
      </c>
      <c r="N347" s="98">
        <f t="shared" si="15"/>
        <v>1</v>
      </c>
      <c r="O347" s="97">
        <f t="shared" si="7"/>
        <v>0</v>
      </c>
      <c r="P347" s="97">
        <f t="shared" si="16"/>
        <v>1</v>
      </c>
      <c r="Q347" s="99">
        <f t="shared" si="8"/>
        <v>0</v>
      </c>
      <c r="R347" s="99">
        <f t="shared" si="17"/>
        <v>1</v>
      </c>
      <c r="S347" s="99">
        <f t="shared" si="18"/>
        <v>1</v>
      </c>
      <c r="T347" s="99">
        <f t="shared" si="19"/>
        <v>0</v>
      </c>
      <c r="U347" s="99">
        <f t="shared" si="20"/>
        <v>0</v>
      </c>
      <c r="V347" s="100">
        <f t="shared" si="21"/>
        <v>0</v>
      </c>
      <c r="W347" s="99">
        <f t="shared" si="22"/>
        <v>0</v>
      </c>
      <c r="X347" s="81">
        <f t="shared" si="23"/>
        <v>0</v>
      </c>
      <c r="Y347" s="81">
        <f t="shared" si="24"/>
        <v>0</v>
      </c>
      <c r="Z347" s="81">
        <f t="shared" si="25"/>
        <v>0</v>
      </c>
      <c r="AA347" s="81">
        <f t="shared" si="26"/>
        <v>0</v>
      </c>
      <c r="AB347" s="81">
        <f t="shared" si="27"/>
        <v>0</v>
      </c>
      <c r="AC347" s="81" t="str">
        <f t="shared" si="28"/>
        <v/>
      </c>
      <c r="AD347" s="100">
        <f t="shared" si="29"/>
        <v>0</v>
      </c>
      <c r="AE347" s="101">
        <f t="shared" si="30"/>
        <v>0</v>
      </c>
      <c r="AF347" s="102">
        <f t="shared" si="31"/>
        <v>0</v>
      </c>
      <c r="AG347" s="102">
        <f t="shared" si="32"/>
        <v>0</v>
      </c>
      <c r="AH347" s="102">
        <f t="shared" si="33"/>
        <v>0</v>
      </c>
      <c r="AI347" s="6"/>
    </row>
    <row r="348" spans="8:35" ht="15" customHeight="1">
      <c r="H348" s="95">
        <v>293</v>
      </c>
      <c r="I348" s="95">
        <f t="shared" si="10"/>
        <v>-693888</v>
      </c>
      <c r="J348" s="96">
        <f t="shared" si="11"/>
        <v>694255</v>
      </c>
      <c r="K348" s="97">
        <f t="shared" si="12"/>
        <v>0</v>
      </c>
      <c r="L348" s="97">
        <f t="shared" si="13"/>
        <v>0</v>
      </c>
      <c r="M348" s="97">
        <f t="shared" si="14"/>
        <v>0</v>
      </c>
      <c r="N348" s="98">
        <f t="shared" si="15"/>
        <v>1</v>
      </c>
      <c r="O348" s="97">
        <f t="shared" si="7"/>
        <v>0</v>
      </c>
      <c r="P348" s="97">
        <f t="shared" si="16"/>
        <v>1</v>
      </c>
      <c r="Q348" s="99">
        <f t="shared" si="8"/>
        <v>0</v>
      </c>
      <c r="R348" s="99">
        <f t="shared" si="17"/>
        <v>1</v>
      </c>
      <c r="S348" s="99">
        <f t="shared" si="18"/>
        <v>1</v>
      </c>
      <c r="T348" s="99">
        <f t="shared" si="19"/>
        <v>0</v>
      </c>
      <c r="U348" s="99">
        <f t="shared" si="20"/>
        <v>0</v>
      </c>
      <c r="V348" s="100">
        <f t="shared" si="21"/>
        <v>0</v>
      </c>
      <c r="W348" s="99">
        <f t="shared" si="22"/>
        <v>0</v>
      </c>
      <c r="X348" s="81">
        <f t="shared" si="23"/>
        <v>0</v>
      </c>
      <c r="Y348" s="81">
        <f t="shared" si="24"/>
        <v>0</v>
      </c>
      <c r="Z348" s="81">
        <f t="shared" si="25"/>
        <v>0</v>
      </c>
      <c r="AA348" s="81">
        <f t="shared" si="26"/>
        <v>0</v>
      </c>
      <c r="AB348" s="81">
        <f t="shared" si="27"/>
        <v>0</v>
      </c>
      <c r="AC348" s="81" t="str">
        <f t="shared" si="28"/>
        <v/>
      </c>
      <c r="AD348" s="100">
        <f t="shared" si="29"/>
        <v>0</v>
      </c>
      <c r="AE348" s="101">
        <f t="shared" si="30"/>
        <v>0</v>
      </c>
      <c r="AF348" s="102">
        <f t="shared" si="31"/>
        <v>0</v>
      </c>
      <c r="AG348" s="102">
        <f t="shared" si="32"/>
        <v>0</v>
      </c>
      <c r="AH348" s="102">
        <f t="shared" si="33"/>
        <v>0</v>
      </c>
      <c r="AI348" s="6"/>
    </row>
    <row r="349" spans="8:35" ht="15" customHeight="1">
      <c r="H349" s="95">
        <v>294</v>
      </c>
      <c r="I349" s="95">
        <f t="shared" si="10"/>
        <v>-693889</v>
      </c>
      <c r="J349" s="96">
        <f t="shared" si="11"/>
        <v>694256</v>
      </c>
      <c r="K349" s="97">
        <f t="shared" si="12"/>
        <v>0</v>
      </c>
      <c r="L349" s="97">
        <f t="shared" si="13"/>
        <v>0</v>
      </c>
      <c r="M349" s="97">
        <f t="shared" si="14"/>
        <v>0</v>
      </c>
      <c r="N349" s="98">
        <f t="shared" si="15"/>
        <v>1</v>
      </c>
      <c r="O349" s="97">
        <f t="shared" si="7"/>
        <v>0</v>
      </c>
      <c r="P349" s="97">
        <f t="shared" si="16"/>
        <v>1</v>
      </c>
      <c r="Q349" s="99">
        <f t="shared" si="8"/>
        <v>0</v>
      </c>
      <c r="R349" s="99">
        <f t="shared" si="17"/>
        <v>1</v>
      </c>
      <c r="S349" s="99">
        <f t="shared" si="18"/>
        <v>1</v>
      </c>
      <c r="T349" s="99">
        <f t="shared" si="19"/>
        <v>0</v>
      </c>
      <c r="U349" s="99">
        <f t="shared" si="20"/>
        <v>0</v>
      </c>
      <c r="V349" s="100">
        <f t="shared" si="21"/>
        <v>0</v>
      </c>
      <c r="W349" s="99">
        <f t="shared" si="22"/>
        <v>0</v>
      </c>
      <c r="X349" s="81">
        <f t="shared" si="23"/>
        <v>0</v>
      </c>
      <c r="Y349" s="81">
        <f t="shared" si="24"/>
        <v>0</v>
      </c>
      <c r="Z349" s="81">
        <f t="shared" si="25"/>
        <v>0</v>
      </c>
      <c r="AA349" s="81">
        <f t="shared" si="26"/>
        <v>0</v>
      </c>
      <c r="AB349" s="81">
        <f t="shared" si="27"/>
        <v>0</v>
      </c>
      <c r="AC349" s="81" t="str">
        <f t="shared" si="28"/>
        <v/>
      </c>
      <c r="AD349" s="100">
        <f t="shared" si="29"/>
        <v>0</v>
      </c>
      <c r="AE349" s="101">
        <f t="shared" si="30"/>
        <v>0</v>
      </c>
      <c r="AF349" s="102">
        <f t="shared" si="31"/>
        <v>0</v>
      </c>
      <c r="AG349" s="102">
        <f t="shared" si="32"/>
        <v>0</v>
      </c>
      <c r="AH349" s="102">
        <f t="shared" si="33"/>
        <v>0</v>
      </c>
      <c r="AI349" s="6"/>
    </row>
    <row r="350" spans="8:35" ht="15" customHeight="1">
      <c r="H350" s="95">
        <v>295</v>
      </c>
      <c r="I350" s="95">
        <f t="shared" si="10"/>
        <v>-693890</v>
      </c>
      <c r="J350" s="96">
        <f t="shared" si="11"/>
        <v>694257</v>
      </c>
      <c r="K350" s="97">
        <f t="shared" si="12"/>
        <v>0</v>
      </c>
      <c r="L350" s="97">
        <f t="shared" si="13"/>
        <v>0</v>
      </c>
      <c r="M350" s="97">
        <f t="shared" si="14"/>
        <v>0</v>
      </c>
      <c r="N350" s="98">
        <f t="shared" si="15"/>
        <v>1</v>
      </c>
      <c r="O350" s="97">
        <f t="shared" si="7"/>
        <v>0</v>
      </c>
      <c r="P350" s="97">
        <f t="shared" si="16"/>
        <v>1</v>
      </c>
      <c r="Q350" s="99">
        <f t="shared" si="8"/>
        <v>0</v>
      </c>
      <c r="R350" s="99">
        <f t="shared" si="17"/>
        <v>1</v>
      </c>
      <c r="S350" s="99">
        <f t="shared" si="18"/>
        <v>1</v>
      </c>
      <c r="T350" s="99">
        <f t="shared" si="19"/>
        <v>0</v>
      </c>
      <c r="U350" s="99">
        <f t="shared" si="20"/>
        <v>0</v>
      </c>
      <c r="V350" s="100">
        <f t="shared" si="21"/>
        <v>0</v>
      </c>
      <c r="W350" s="99">
        <f t="shared" si="22"/>
        <v>0</v>
      </c>
      <c r="X350" s="81">
        <f t="shared" si="23"/>
        <v>0</v>
      </c>
      <c r="Y350" s="81">
        <f t="shared" si="24"/>
        <v>0</v>
      </c>
      <c r="Z350" s="81">
        <f t="shared" si="25"/>
        <v>0</v>
      </c>
      <c r="AA350" s="81">
        <f t="shared" si="26"/>
        <v>0</v>
      </c>
      <c r="AB350" s="81">
        <f t="shared" si="27"/>
        <v>0</v>
      </c>
      <c r="AC350" s="81" t="str">
        <f t="shared" si="28"/>
        <v/>
      </c>
      <c r="AD350" s="100">
        <f t="shared" si="29"/>
        <v>0</v>
      </c>
      <c r="AE350" s="101">
        <f t="shared" si="30"/>
        <v>0</v>
      </c>
      <c r="AF350" s="102">
        <f t="shared" si="31"/>
        <v>0</v>
      </c>
      <c r="AG350" s="102">
        <f t="shared" si="32"/>
        <v>0</v>
      </c>
      <c r="AH350" s="102">
        <f t="shared" si="33"/>
        <v>0</v>
      </c>
      <c r="AI350" s="6"/>
    </row>
    <row r="351" spans="8:35" ht="15" customHeight="1">
      <c r="H351" s="95">
        <v>296</v>
      </c>
      <c r="I351" s="95">
        <f t="shared" si="10"/>
        <v>-693891</v>
      </c>
      <c r="J351" s="96">
        <f t="shared" si="11"/>
        <v>694258</v>
      </c>
      <c r="K351" s="97">
        <f t="shared" si="12"/>
        <v>0</v>
      </c>
      <c r="L351" s="97">
        <f t="shared" si="13"/>
        <v>0</v>
      </c>
      <c r="M351" s="97">
        <f t="shared" si="14"/>
        <v>0</v>
      </c>
      <c r="N351" s="98">
        <f t="shared" si="15"/>
        <v>1</v>
      </c>
      <c r="O351" s="97">
        <f t="shared" si="7"/>
        <v>0</v>
      </c>
      <c r="P351" s="97">
        <f t="shared" si="16"/>
        <v>1</v>
      </c>
      <c r="Q351" s="99">
        <f t="shared" si="8"/>
        <v>0</v>
      </c>
      <c r="R351" s="99">
        <f t="shared" si="17"/>
        <v>1</v>
      </c>
      <c r="S351" s="99">
        <f t="shared" si="18"/>
        <v>1</v>
      </c>
      <c r="T351" s="99">
        <f t="shared" si="19"/>
        <v>0</v>
      </c>
      <c r="U351" s="99">
        <f t="shared" si="20"/>
        <v>0</v>
      </c>
      <c r="V351" s="100">
        <f t="shared" si="21"/>
        <v>0</v>
      </c>
      <c r="W351" s="99">
        <f t="shared" si="22"/>
        <v>0</v>
      </c>
      <c r="X351" s="81">
        <f t="shared" si="23"/>
        <v>0</v>
      </c>
      <c r="Y351" s="81">
        <f t="shared" si="24"/>
        <v>0</v>
      </c>
      <c r="Z351" s="81">
        <f t="shared" si="25"/>
        <v>0</v>
      </c>
      <c r="AA351" s="81">
        <f t="shared" si="26"/>
        <v>0</v>
      </c>
      <c r="AB351" s="81">
        <f t="shared" si="27"/>
        <v>0</v>
      </c>
      <c r="AC351" s="81" t="str">
        <f t="shared" si="28"/>
        <v/>
      </c>
      <c r="AD351" s="100">
        <f t="shared" si="29"/>
        <v>0</v>
      </c>
      <c r="AE351" s="101">
        <f t="shared" si="30"/>
        <v>0</v>
      </c>
      <c r="AF351" s="102">
        <f t="shared" si="31"/>
        <v>0</v>
      </c>
      <c r="AG351" s="102">
        <f t="shared" si="32"/>
        <v>0</v>
      </c>
      <c r="AH351" s="102">
        <f t="shared" si="33"/>
        <v>0</v>
      </c>
      <c r="AI351" s="6"/>
    </row>
    <row r="352" spans="8:35" ht="15" customHeight="1">
      <c r="H352" s="95">
        <v>297</v>
      </c>
      <c r="I352" s="95">
        <f t="shared" si="10"/>
        <v>-693892</v>
      </c>
      <c r="J352" s="96">
        <f t="shared" si="11"/>
        <v>694259</v>
      </c>
      <c r="K352" s="97">
        <f t="shared" si="12"/>
        <v>0</v>
      </c>
      <c r="L352" s="97">
        <f t="shared" si="13"/>
        <v>0</v>
      </c>
      <c r="M352" s="97">
        <f t="shared" si="14"/>
        <v>0</v>
      </c>
      <c r="N352" s="98">
        <f t="shared" si="15"/>
        <v>1</v>
      </c>
      <c r="O352" s="97">
        <f t="shared" si="7"/>
        <v>0</v>
      </c>
      <c r="P352" s="97">
        <f t="shared" si="16"/>
        <v>1</v>
      </c>
      <c r="Q352" s="99">
        <f t="shared" si="8"/>
        <v>0</v>
      </c>
      <c r="R352" s="99">
        <f t="shared" si="17"/>
        <v>1</v>
      </c>
      <c r="S352" s="99">
        <f t="shared" si="18"/>
        <v>1</v>
      </c>
      <c r="T352" s="99">
        <f t="shared" si="19"/>
        <v>0</v>
      </c>
      <c r="U352" s="99">
        <f t="shared" si="20"/>
        <v>0</v>
      </c>
      <c r="V352" s="100">
        <f t="shared" si="21"/>
        <v>0</v>
      </c>
      <c r="W352" s="99">
        <f t="shared" si="22"/>
        <v>0</v>
      </c>
      <c r="X352" s="81">
        <f t="shared" si="23"/>
        <v>0</v>
      </c>
      <c r="Y352" s="81">
        <f t="shared" si="24"/>
        <v>0</v>
      </c>
      <c r="Z352" s="81">
        <f t="shared" si="25"/>
        <v>0</v>
      </c>
      <c r="AA352" s="81">
        <f t="shared" si="26"/>
        <v>0</v>
      </c>
      <c r="AB352" s="81">
        <f t="shared" si="27"/>
        <v>0</v>
      </c>
      <c r="AC352" s="81" t="str">
        <f t="shared" si="28"/>
        <v/>
      </c>
      <c r="AD352" s="100">
        <f t="shared" si="29"/>
        <v>0</v>
      </c>
      <c r="AE352" s="101">
        <f t="shared" si="30"/>
        <v>0</v>
      </c>
      <c r="AF352" s="102">
        <f t="shared" si="31"/>
        <v>0</v>
      </c>
      <c r="AG352" s="102">
        <f t="shared" si="32"/>
        <v>0</v>
      </c>
      <c r="AH352" s="102">
        <f t="shared" si="33"/>
        <v>0</v>
      </c>
      <c r="AI352" s="6"/>
    </row>
    <row r="353" spans="8:35" ht="15" customHeight="1">
      <c r="H353" s="95">
        <v>298</v>
      </c>
      <c r="I353" s="95">
        <f t="shared" si="10"/>
        <v>-693893</v>
      </c>
      <c r="J353" s="96">
        <f t="shared" si="11"/>
        <v>694260</v>
      </c>
      <c r="K353" s="97">
        <f t="shared" si="12"/>
        <v>0</v>
      </c>
      <c r="L353" s="97">
        <f t="shared" si="13"/>
        <v>0</v>
      </c>
      <c r="M353" s="97">
        <f t="shared" si="14"/>
        <v>0</v>
      </c>
      <c r="N353" s="98">
        <f t="shared" si="15"/>
        <v>1</v>
      </c>
      <c r="O353" s="97">
        <f t="shared" si="7"/>
        <v>0</v>
      </c>
      <c r="P353" s="97">
        <f t="shared" si="16"/>
        <v>1</v>
      </c>
      <c r="Q353" s="99">
        <f t="shared" si="8"/>
        <v>0</v>
      </c>
      <c r="R353" s="99">
        <f t="shared" si="17"/>
        <v>1</v>
      </c>
      <c r="S353" s="99">
        <f t="shared" si="18"/>
        <v>1</v>
      </c>
      <c r="T353" s="99">
        <f t="shared" si="19"/>
        <v>0</v>
      </c>
      <c r="U353" s="99">
        <f t="shared" si="20"/>
        <v>0</v>
      </c>
      <c r="V353" s="100">
        <f t="shared" si="21"/>
        <v>0</v>
      </c>
      <c r="W353" s="99">
        <f t="shared" si="22"/>
        <v>0</v>
      </c>
      <c r="X353" s="81">
        <f t="shared" si="23"/>
        <v>0</v>
      </c>
      <c r="Y353" s="81">
        <f t="shared" si="24"/>
        <v>0</v>
      </c>
      <c r="Z353" s="81">
        <f t="shared" si="25"/>
        <v>0</v>
      </c>
      <c r="AA353" s="81">
        <f t="shared" si="26"/>
        <v>0</v>
      </c>
      <c r="AB353" s="81">
        <f t="shared" si="27"/>
        <v>0</v>
      </c>
      <c r="AC353" s="81" t="str">
        <f t="shared" si="28"/>
        <v/>
      </c>
      <c r="AD353" s="100">
        <f t="shared" si="29"/>
        <v>0</v>
      </c>
      <c r="AE353" s="101">
        <f t="shared" si="30"/>
        <v>0</v>
      </c>
      <c r="AF353" s="102">
        <f t="shared" si="31"/>
        <v>0</v>
      </c>
      <c r="AG353" s="102">
        <f t="shared" si="32"/>
        <v>0</v>
      </c>
      <c r="AH353" s="102">
        <f t="shared" si="33"/>
        <v>0</v>
      </c>
      <c r="AI353" s="6"/>
    </row>
    <row r="354" spans="8:35" ht="15" customHeight="1">
      <c r="H354" s="95">
        <v>299</v>
      </c>
      <c r="I354" s="95">
        <f t="shared" si="10"/>
        <v>-693894</v>
      </c>
      <c r="J354" s="96">
        <f t="shared" si="11"/>
        <v>694261</v>
      </c>
      <c r="K354" s="97">
        <f t="shared" si="12"/>
        <v>0</v>
      </c>
      <c r="L354" s="97">
        <f t="shared" si="13"/>
        <v>0</v>
      </c>
      <c r="M354" s="97">
        <f t="shared" si="14"/>
        <v>0</v>
      </c>
      <c r="N354" s="98">
        <f t="shared" si="15"/>
        <v>1</v>
      </c>
      <c r="O354" s="97">
        <f t="shared" si="7"/>
        <v>0</v>
      </c>
      <c r="P354" s="97">
        <f t="shared" si="16"/>
        <v>1</v>
      </c>
      <c r="Q354" s="99">
        <f t="shared" si="8"/>
        <v>0</v>
      </c>
      <c r="R354" s="99">
        <f t="shared" si="17"/>
        <v>1</v>
      </c>
      <c r="S354" s="99">
        <f t="shared" si="18"/>
        <v>1</v>
      </c>
      <c r="T354" s="99">
        <f t="shared" si="19"/>
        <v>0</v>
      </c>
      <c r="U354" s="99">
        <f t="shared" si="20"/>
        <v>0</v>
      </c>
      <c r="V354" s="100">
        <f t="shared" si="21"/>
        <v>0</v>
      </c>
      <c r="W354" s="99">
        <f t="shared" si="22"/>
        <v>0</v>
      </c>
      <c r="X354" s="81">
        <f t="shared" si="23"/>
        <v>0</v>
      </c>
      <c r="Y354" s="81">
        <f t="shared" si="24"/>
        <v>0</v>
      </c>
      <c r="Z354" s="81">
        <f t="shared" si="25"/>
        <v>0</v>
      </c>
      <c r="AA354" s="81">
        <f t="shared" si="26"/>
        <v>0</v>
      </c>
      <c r="AB354" s="81">
        <f t="shared" si="27"/>
        <v>0</v>
      </c>
      <c r="AC354" s="81" t="str">
        <f t="shared" si="28"/>
        <v/>
      </c>
      <c r="AD354" s="100">
        <f t="shared" si="29"/>
        <v>0</v>
      </c>
      <c r="AE354" s="101">
        <f t="shared" si="30"/>
        <v>0</v>
      </c>
      <c r="AF354" s="102">
        <f t="shared" si="31"/>
        <v>0</v>
      </c>
      <c r="AG354" s="102">
        <f t="shared" si="32"/>
        <v>0</v>
      </c>
      <c r="AH354" s="102">
        <f t="shared" si="33"/>
        <v>0</v>
      </c>
      <c r="AI354" s="6"/>
    </row>
    <row r="355" spans="8:35" ht="15" customHeight="1">
      <c r="H355" s="95">
        <v>300</v>
      </c>
      <c r="I355" s="95">
        <f t="shared" si="10"/>
        <v>-693895</v>
      </c>
      <c r="J355" s="96">
        <f t="shared" si="11"/>
        <v>694262</v>
      </c>
      <c r="K355" s="97">
        <f t="shared" si="12"/>
        <v>0</v>
      </c>
      <c r="L355" s="97">
        <f t="shared" si="13"/>
        <v>0</v>
      </c>
      <c r="M355" s="97">
        <f t="shared" si="14"/>
        <v>0</v>
      </c>
      <c r="N355" s="98">
        <f t="shared" si="15"/>
        <v>1</v>
      </c>
      <c r="O355" s="97">
        <f t="shared" si="7"/>
        <v>0</v>
      </c>
      <c r="P355" s="97">
        <f t="shared" si="16"/>
        <v>1</v>
      </c>
      <c r="Q355" s="99">
        <f t="shared" si="8"/>
        <v>0</v>
      </c>
      <c r="R355" s="99">
        <f t="shared" si="17"/>
        <v>1</v>
      </c>
      <c r="S355" s="99">
        <f t="shared" si="18"/>
        <v>1</v>
      </c>
      <c r="T355" s="99">
        <f t="shared" si="19"/>
        <v>0</v>
      </c>
      <c r="U355" s="99">
        <f t="shared" si="20"/>
        <v>0</v>
      </c>
      <c r="V355" s="100">
        <f t="shared" si="21"/>
        <v>0</v>
      </c>
      <c r="W355" s="99">
        <f t="shared" si="22"/>
        <v>0</v>
      </c>
      <c r="X355" s="81">
        <f t="shared" si="23"/>
        <v>0</v>
      </c>
      <c r="Y355" s="81">
        <f t="shared" si="24"/>
        <v>0</v>
      </c>
      <c r="Z355" s="81">
        <f t="shared" si="25"/>
        <v>0</v>
      </c>
      <c r="AA355" s="81">
        <f t="shared" si="26"/>
        <v>0</v>
      </c>
      <c r="AB355" s="81">
        <f t="shared" si="27"/>
        <v>0</v>
      </c>
      <c r="AC355" s="81" t="str">
        <f t="shared" si="28"/>
        <v/>
      </c>
      <c r="AD355" s="100">
        <f t="shared" si="29"/>
        <v>0</v>
      </c>
      <c r="AE355" s="101">
        <f t="shared" si="30"/>
        <v>0</v>
      </c>
      <c r="AF355" s="102">
        <f t="shared" si="31"/>
        <v>0</v>
      </c>
      <c r="AG355" s="102">
        <f t="shared" si="32"/>
        <v>0</v>
      </c>
      <c r="AH355" s="102">
        <f t="shared" si="33"/>
        <v>0</v>
      </c>
      <c r="AI355" s="6"/>
    </row>
    <row r="356" spans="8:35" ht="15" customHeight="1">
      <c r="H356" s="95">
        <v>301</v>
      </c>
      <c r="I356" s="95">
        <f t="shared" si="10"/>
        <v>-693896</v>
      </c>
      <c r="J356" s="96">
        <f t="shared" si="11"/>
        <v>694263</v>
      </c>
      <c r="K356" s="97">
        <f t="shared" si="12"/>
        <v>0</v>
      </c>
      <c r="L356" s="97">
        <f t="shared" si="13"/>
        <v>0</v>
      </c>
      <c r="M356" s="97">
        <f t="shared" si="14"/>
        <v>0</v>
      </c>
      <c r="N356" s="98">
        <f t="shared" si="15"/>
        <v>1</v>
      </c>
      <c r="O356" s="97">
        <f t="shared" si="7"/>
        <v>0</v>
      </c>
      <c r="P356" s="97">
        <f t="shared" si="16"/>
        <v>1</v>
      </c>
      <c r="Q356" s="99">
        <f t="shared" si="8"/>
        <v>0</v>
      </c>
      <c r="R356" s="99">
        <f t="shared" si="17"/>
        <v>1</v>
      </c>
      <c r="S356" s="99">
        <f t="shared" si="18"/>
        <v>1</v>
      </c>
      <c r="T356" s="99">
        <f t="shared" si="19"/>
        <v>0</v>
      </c>
      <c r="U356" s="99">
        <f t="shared" si="20"/>
        <v>0</v>
      </c>
      <c r="V356" s="100">
        <f t="shared" si="21"/>
        <v>0</v>
      </c>
      <c r="W356" s="99">
        <f t="shared" si="22"/>
        <v>0</v>
      </c>
      <c r="X356" s="81">
        <f t="shared" si="23"/>
        <v>0</v>
      </c>
      <c r="Y356" s="81">
        <f t="shared" si="24"/>
        <v>0</v>
      </c>
      <c r="Z356" s="81">
        <f t="shared" si="25"/>
        <v>0</v>
      </c>
      <c r="AA356" s="81">
        <f t="shared" si="26"/>
        <v>0</v>
      </c>
      <c r="AB356" s="81">
        <f t="shared" si="27"/>
        <v>0</v>
      </c>
      <c r="AC356" s="81" t="str">
        <f t="shared" si="28"/>
        <v/>
      </c>
      <c r="AD356" s="100">
        <f t="shared" si="29"/>
        <v>0</v>
      </c>
      <c r="AE356" s="101">
        <f t="shared" si="30"/>
        <v>0</v>
      </c>
      <c r="AF356" s="102">
        <f t="shared" si="31"/>
        <v>0</v>
      </c>
      <c r="AG356" s="102">
        <f t="shared" si="32"/>
        <v>0</v>
      </c>
      <c r="AH356" s="102">
        <f t="shared" si="33"/>
        <v>0</v>
      </c>
      <c r="AI356" s="6"/>
    </row>
    <row r="357" spans="8:35" ht="15" customHeight="1">
      <c r="H357" s="95">
        <v>302</v>
      </c>
      <c r="I357" s="95">
        <f t="shared" si="10"/>
        <v>-693897</v>
      </c>
      <c r="J357" s="96">
        <f t="shared" si="11"/>
        <v>694264</v>
      </c>
      <c r="K357" s="97">
        <f t="shared" si="12"/>
        <v>0</v>
      </c>
      <c r="L357" s="97">
        <f t="shared" si="13"/>
        <v>0</v>
      </c>
      <c r="M357" s="97">
        <f t="shared" si="14"/>
        <v>0</v>
      </c>
      <c r="N357" s="98">
        <f t="shared" si="15"/>
        <v>1</v>
      </c>
      <c r="O357" s="97">
        <f t="shared" si="7"/>
        <v>0</v>
      </c>
      <c r="P357" s="97">
        <f t="shared" si="16"/>
        <v>1</v>
      </c>
      <c r="Q357" s="99">
        <f t="shared" si="8"/>
        <v>0</v>
      </c>
      <c r="R357" s="99">
        <f t="shared" si="17"/>
        <v>1</v>
      </c>
      <c r="S357" s="99">
        <f t="shared" si="18"/>
        <v>1</v>
      </c>
      <c r="T357" s="99">
        <f t="shared" si="19"/>
        <v>0</v>
      </c>
      <c r="U357" s="99">
        <f t="shared" si="20"/>
        <v>0</v>
      </c>
      <c r="V357" s="100">
        <f t="shared" si="21"/>
        <v>0</v>
      </c>
      <c r="W357" s="99">
        <f t="shared" si="22"/>
        <v>0</v>
      </c>
      <c r="X357" s="81">
        <f t="shared" si="23"/>
        <v>0</v>
      </c>
      <c r="Y357" s="81">
        <f t="shared" si="24"/>
        <v>0</v>
      </c>
      <c r="Z357" s="81">
        <f t="shared" si="25"/>
        <v>0</v>
      </c>
      <c r="AA357" s="81">
        <f t="shared" si="26"/>
        <v>0</v>
      </c>
      <c r="AB357" s="81">
        <f t="shared" si="27"/>
        <v>0</v>
      </c>
      <c r="AC357" s="81" t="str">
        <f t="shared" si="28"/>
        <v/>
      </c>
      <c r="AD357" s="100">
        <f t="shared" si="29"/>
        <v>0</v>
      </c>
      <c r="AE357" s="101">
        <f t="shared" si="30"/>
        <v>0</v>
      </c>
      <c r="AF357" s="102">
        <f t="shared" si="31"/>
        <v>0</v>
      </c>
      <c r="AG357" s="102">
        <f t="shared" si="32"/>
        <v>0</v>
      </c>
      <c r="AH357" s="102">
        <f t="shared" si="33"/>
        <v>0</v>
      </c>
      <c r="AI357" s="6"/>
    </row>
    <row r="358" spans="8:35" ht="15" customHeight="1">
      <c r="H358" s="95">
        <v>303</v>
      </c>
      <c r="I358" s="95">
        <f t="shared" si="10"/>
        <v>-693898</v>
      </c>
      <c r="J358" s="96">
        <f t="shared" si="11"/>
        <v>694265</v>
      </c>
      <c r="K358" s="97">
        <f t="shared" si="12"/>
        <v>0</v>
      </c>
      <c r="L358" s="97">
        <f t="shared" si="13"/>
        <v>0</v>
      </c>
      <c r="M358" s="97">
        <f t="shared" si="14"/>
        <v>0</v>
      </c>
      <c r="N358" s="98">
        <f t="shared" si="15"/>
        <v>1</v>
      </c>
      <c r="O358" s="97">
        <f t="shared" si="7"/>
        <v>0</v>
      </c>
      <c r="P358" s="97">
        <f t="shared" si="16"/>
        <v>1</v>
      </c>
      <c r="Q358" s="99">
        <f t="shared" si="8"/>
        <v>0</v>
      </c>
      <c r="R358" s="99">
        <f t="shared" si="17"/>
        <v>1</v>
      </c>
      <c r="S358" s="99">
        <f t="shared" si="18"/>
        <v>1</v>
      </c>
      <c r="T358" s="99">
        <f t="shared" si="19"/>
        <v>0</v>
      </c>
      <c r="U358" s="99">
        <f t="shared" si="20"/>
        <v>0</v>
      </c>
      <c r="V358" s="100">
        <f t="shared" si="21"/>
        <v>0</v>
      </c>
      <c r="W358" s="99">
        <f t="shared" si="22"/>
        <v>0</v>
      </c>
      <c r="X358" s="81">
        <f t="shared" si="23"/>
        <v>0</v>
      </c>
      <c r="Y358" s="81">
        <f t="shared" si="24"/>
        <v>0</v>
      </c>
      <c r="Z358" s="81">
        <f t="shared" si="25"/>
        <v>0</v>
      </c>
      <c r="AA358" s="81">
        <f t="shared" si="26"/>
        <v>0</v>
      </c>
      <c r="AB358" s="81">
        <f t="shared" si="27"/>
        <v>0</v>
      </c>
      <c r="AC358" s="81" t="str">
        <f t="shared" si="28"/>
        <v/>
      </c>
      <c r="AD358" s="100">
        <f t="shared" si="29"/>
        <v>0</v>
      </c>
      <c r="AE358" s="101">
        <f t="shared" si="30"/>
        <v>0</v>
      </c>
      <c r="AF358" s="102">
        <f t="shared" si="31"/>
        <v>0</v>
      </c>
      <c r="AG358" s="102">
        <f t="shared" si="32"/>
        <v>0</v>
      </c>
      <c r="AH358" s="102">
        <f t="shared" si="33"/>
        <v>0</v>
      </c>
      <c r="AI358" s="6"/>
    </row>
    <row r="359" spans="8:35" ht="15" customHeight="1">
      <c r="H359" s="95">
        <v>304</v>
      </c>
      <c r="I359" s="95">
        <f t="shared" si="10"/>
        <v>-693899</v>
      </c>
      <c r="J359" s="96">
        <f t="shared" si="11"/>
        <v>694266</v>
      </c>
      <c r="K359" s="97">
        <f t="shared" si="12"/>
        <v>0</v>
      </c>
      <c r="L359" s="97">
        <f t="shared" si="13"/>
        <v>0</v>
      </c>
      <c r="M359" s="97">
        <f t="shared" si="14"/>
        <v>0</v>
      </c>
      <c r="N359" s="98">
        <f t="shared" si="15"/>
        <v>1</v>
      </c>
      <c r="O359" s="97">
        <f t="shared" si="7"/>
        <v>0</v>
      </c>
      <c r="P359" s="97">
        <f t="shared" si="16"/>
        <v>1</v>
      </c>
      <c r="Q359" s="99">
        <f t="shared" si="8"/>
        <v>0</v>
      </c>
      <c r="R359" s="99">
        <f t="shared" si="17"/>
        <v>1</v>
      </c>
      <c r="S359" s="99">
        <f t="shared" si="18"/>
        <v>1</v>
      </c>
      <c r="T359" s="99">
        <f t="shared" si="19"/>
        <v>0</v>
      </c>
      <c r="U359" s="99">
        <f t="shared" si="20"/>
        <v>0</v>
      </c>
      <c r="V359" s="100">
        <f t="shared" si="21"/>
        <v>0</v>
      </c>
      <c r="W359" s="99">
        <f t="shared" si="22"/>
        <v>0</v>
      </c>
      <c r="X359" s="81">
        <f t="shared" si="23"/>
        <v>0</v>
      </c>
      <c r="Y359" s="81">
        <f t="shared" si="24"/>
        <v>0</v>
      </c>
      <c r="Z359" s="81">
        <f t="shared" si="25"/>
        <v>0</v>
      </c>
      <c r="AA359" s="81">
        <f t="shared" si="26"/>
        <v>0</v>
      </c>
      <c r="AB359" s="81">
        <f t="shared" si="27"/>
        <v>0</v>
      </c>
      <c r="AC359" s="81" t="str">
        <f t="shared" si="28"/>
        <v/>
      </c>
      <c r="AD359" s="100">
        <f t="shared" si="29"/>
        <v>0</v>
      </c>
      <c r="AE359" s="101">
        <f t="shared" si="30"/>
        <v>0</v>
      </c>
      <c r="AF359" s="102">
        <f t="shared" si="31"/>
        <v>0</v>
      </c>
      <c r="AG359" s="102">
        <f t="shared" si="32"/>
        <v>0</v>
      </c>
      <c r="AH359" s="102">
        <f t="shared" si="33"/>
        <v>0</v>
      </c>
      <c r="AI359" s="6"/>
    </row>
    <row r="360" spans="8:35" ht="15" customHeight="1">
      <c r="H360" s="95">
        <v>305</v>
      </c>
      <c r="I360" s="95">
        <f t="shared" si="10"/>
        <v>-693900</v>
      </c>
      <c r="J360" s="96">
        <f t="shared" si="11"/>
        <v>694267</v>
      </c>
      <c r="K360" s="97">
        <f t="shared" si="12"/>
        <v>0</v>
      </c>
      <c r="L360" s="97">
        <f t="shared" si="13"/>
        <v>0</v>
      </c>
      <c r="M360" s="97">
        <f t="shared" si="14"/>
        <v>0</v>
      </c>
      <c r="N360" s="98">
        <f t="shared" si="15"/>
        <v>1</v>
      </c>
      <c r="O360" s="97">
        <f t="shared" si="7"/>
        <v>0</v>
      </c>
      <c r="P360" s="97">
        <f t="shared" si="16"/>
        <v>1</v>
      </c>
      <c r="Q360" s="99">
        <f t="shared" si="8"/>
        <v>0</v>
      </c>
      <c r="R360" s="99">
        <f t="shared" si="17"/>
        <v>1</v>
      </c>
      <c r="S360" s="99">
        <f t="shared" si="18"/>
        <v>1</v>
      </c>
      <c r="T360" s="99">
        <f t="shared" si="19"/>
        <v>0</v>
      </c>
      <c r="U360" s="99">
        <f t="shared" si="20"/>
        <v>0</v>
      </c>
      <c r="V360" s="100">
        <f t="shared" si="21"/>
        <v>0</v>
      </c>
      <c r="W360" s="99">
        <f t="shared" si="22"/>
        <v>0</v>
      </c>
      <c r="X360" s="81">
        <f t="shared" si="23"/>
        <v>0</v>
      </c>
      <c r="Y360" s="81">
        <f t="shared" si="24"/>
        <v>0</v>
      </c>
      <c r="Z360" s="81">
        <f t="shared" si="25"/>
        <v>0</v>
      </c>
      <c r="AA360" s="81">
        <f t="shared" si="26"/>
        <v>0</v>
      </c>
      <c r="AB360" s="81">
        <f t="shared" si="27"/>
        <v>0</v>
      </c>
      <c r="AC360" s="81" t="str">
        <f t="shared" si="28"/>
        <v/>
      </c>
      <c r="AD360" s="100">
        <f t="shared" si="29"/>
        <v>0</v>
      </c>
      <c r="AE360" s="101">
        <f t="shared" si="30"/>
        <v>0</v>
      </c>
      <c r="AF360" s="102">
        <f t="shared" si="31"/>
        <v>0</v>
      </c>
      <c r="AG360" s="102">
        <f t="shared" si="32"/>
        <v>0</v>
      </c>
      <c r="AH360" s="102">
        <f t="shared" si="33"/>
        <v>0</v>
      </c>
      <c r="AI360" s="6"/>
    </row>
    <row r="361" spans="8:35" ht="15" customHeight="1">
      <c r="H361" s="95">
        <v>306</v>
      </c>
      <c r="I361" s="95">
        <f t="shared" si="10"/>
        <v>-693901</v>
      </c>
      <c r="J361" s="96">
        <f t="shared" si="11"/>
        <v>694268</v>
      </c>
      <c r="K361" s="97">
        <f t="shared" si="12"/>
        <v>0</v>
      </c>
      <c r="L361" s="97">
        <f t="shared" si="13"/>
        <v>0</v>
      </c>
      <c r="M361" s="97">
        <f t="shared" si="14"/>
        <v>0</v>
      </c>
      <c r="N361" s="98">
        <f t="shared" si="15"/>
        <v>1</v>
      </c>
      <c r="O361" s="97">
        <f t="shared" si="7"/>
        <v>0</v>
      </c>
      <c r="P361" s="97">
        <f t="shared" si="16"/>
        <v>1</v>
      </c>
      <c r="Q361" s="99">
        <f t="shared" si="8"/>
        <v>0</v>
      </c>
      <c r="R361" s="99">
        <f t="shared" si="17"/>
        <v>1</v>
      </c>
      <c r="S361" s="99">
        <f t="shared" si="18"/>
        <v>1</v>
      </c>
      <c r="T361" s="99">
        <f t="shared" si="19"/>
        <v>0</v>
      </c>
      <c r="U361" s="99">
        <f t="shared" si="20"/>
        <v>0</v>
      </c>
      <c r="V361" s="100">
        <f t="shared" si="21"/>
        <v>0</v>
      </c>
      <c r="W361" s="99">
        <f t="shared" si="22"/>
        <v>0</v>
      </c>
      <c r="X361" s="81">
        <f t="shared" si="23"/>
        <v>0</v>
      </c>
      <c r="Y361" s="81">
        <f t="shared" si="24"/>
        <v>0</v>
      </c>
      <c r="Z361" s="81">
        <f t="shared" si="25"/>
        <v>0</v>
      </c>
      <c r="AA361" s="81">
        <f t="shared" si="26"/>
        <v>0</v>
      </c>
      <c r="AB361" s="81">
        <f t="shared" si="27"/>
        <v>0</v>
      </c>
      <c r="AC361" s="81" t="str">
        <f t="shared" si="28"/>
        <v/>
      </c>
      <c r="AD361" s="100">
        <f t="shared" si="29"/>
        <v>0</v>
      </c>
      <c r="AE361" s="101">
        <f t="shared" si="30"/>
        <v>0</v>
      </c>
      <c r="AF361" s="102">
        <f t="shared" si="31"/>
        <v>0</v>
      </c>
      <c r="AG361" s="102">
        <f t="shared" si="32"/>
        <v>0</v>
      </c>
      <c r="AH361" s="102">
        <f t="shared" si="33"/>
        <v>0</v>
      </c>
      <c r="AI361" s="6"/>
    </row>
    <row r="362" spans="8:35" ht="15" customHeight="1">
      <c r="H362" s="95">
        <v>307</v>
      </c>
      <c r="I362" s="95">
        <f t="shared" si="10"/>
        <v>-693902</v>
      </c>
      <c r="J362" s="96">
        <f t="shared" si="11"/>
        <v>694269</v>
      </c>
      <c r="K362" s="97">
        <f t="shared" si="12"/>
        <v>0</v>
      </c>
      <c r="L362" s="97">
        <f t="shared" si="13"/>
        <v>0</v>
      </c>
      <c r="M362" s="97">
        <f t="shared" si="14"/>
        <v>0</v>
      </c>
      <c r="N362" s="98">
        <f t="shared" si="15"/>
        <v>1</v>
      </c>
      <c r="O362" s="97">
        <f t="shared" si="7"/>
        <v>0</v>
      </c>
      <c r="P362" s="97">
        <f t="shared" si="16"/>
        <v>1</v>
      </c>
      <c r="Q362" s="99">
        <f t="shared" si="8"/>
        <v>0</v>
      </c>
      <c r="R362" s="99">
        <f t="shared" si="17"/>
        <v>1</v>
      </c>
      <c r="S362" s="99">
        <f t="shared" si="18"/>
        <v>1</v>
      </c>
      <c r="T362" s="99">
        <f t="shared" si="19"/>
        <v>0</v>
      </c>
      <c r="U362" s="99">
        <f t="shared" si="20"/>
        <v>0</v>
      </c>
      <c r="V362" s="100">
        <f t="shared" si="21"/>
        <v>0</v>
      </c>
      <c r="W362" s="99">
        <f t="shared" si="22"/>
        <v>0</v>
      </c>
      <c r="X362" s="81">
        <f t="shared" si="23"/>
        <v>0</v>
      </c>
      <c r="Y362" s="81">
        <f t="shared" si="24"/>
        <v>0</v>
      </c>
      <c r="Z362" s="81">
        <f t="shared" si="25"/>
        <v>0</v>
      </c>
      <c r="AA362" s="81">
        <f t="shared" si="26"/>
        <v>0</v>
      </c>
      <c r="AB362" s="81">
        <f t="shared" si="27"/>
        <v>0</v>
      </c>
      <c r="AC362" s="81" t="str">
        <f t="shared" si="28"/>
        <v/>
      </c>
      <c r="AD362" s="100">
        <f t="shared" si="29"/>
        <v>0</v>
      </c>
      <c r="AE362" s="101">
        <f t="shared" si="30"/>
        <v>0</v>
      </c>
      <c r="AF362" s="102">
        <f t="shared" si="31"/>
        <v>0</v>
      </c>
      <c r="AG362" s="102">
        <f t="shared" si="32"/>
        <v>0</v>
      </c>
      <c r="AH362" s="102">
        <f t="shared" si="33"/>
        <v>0</v>
      </c>
      <c r="AI362" s="6"/>
    </row>
    <row r="363" spans="8:35" ht="15" customHeight="1">
      <c r="H363" s="95">
        <v>308</v>
      </c>
      <c r="I363" s="95">
        <f t="shared" si="10"/>
        <v>-693903</v>
      </c>
      <c r="J363" s="96">
        <f t="shared" si="11"/>
        <v>694270</v>
      </c>
      <c r="K363" s="97">
        <f t="shared" si="12"/>
        <v>0</v>
      </c>
      <c r="L363" s="97">
        <f t="shared" si="13"/>
        <v>0</v>
      </c>
      <c r="M363" s="97">
        <f t="shared" si="14"/>
        <v>0</v>
      </c>
      <c r="N363" s="98">
        <f t="shared" si="15"/>
        <v>1</v>
      </c>
      <c r="O363" s="97">
        <f t="shared" si="7"/>
        <v>0</v>
      </c>
      <c r="P363" s="97">
        <f t="shared" si="16"/>
        <v>1</v>
      </c>
      <c r="Q363" s="99">
        <f t="shared" si="8"/>
        <v>0</v>
      </c>
      <c r="R363" s="99">
        <f t="shared" si="17"/>
        <v>1</v>
      </c>
      <c r="S363" s="99">
        <f t="shared" si="18"/>
        <v>1</v>
      </c>
      <c r="T363" s="99">
        <f t="shared" si="19"/>
        <v>0</v>
      </c>
      <c r="U363" s="99">
        <f t="shared" si="20"/>
        <v>0</v>
      </c>
      <c r="V363" s="100">
        <f t="shared" si="21"/>
        <v>0</v>
      </c>
      <c r="W363" s="99">
        <f t="shared" si="22"/>
        <v>0</v>
      </c>
      <c r="X363" s="81">
        <f t="shared" si="23"/>
        <v>0</v>
      </c>
      <c r="Y363" s="81">
        <f t="shared" si="24"/>
        <v>0</v>
      </c>
      <c r="Z363" s="81">
        <f t="shared" si="25"/>
        <v>0</v>
      </c>
      <c r="AA363" s="81">
        <f t="shared" si="26"/>
        <v>0</v>
      </c>
      <c r="AB363" s="81">
        <f t="shared" si="27"/>
        <v>0</v>
      </c>
      <c r="AC363" s="81" t="str">
        <f t="shared" si="28"/>
        <v/>
      </c>
      <c r="AD363" s="100">
        <f t="shared" si="29"/>
        <v>0</v>
      </c>
      <c r="AE363" s="101">
        <f t="shared" si="30"/>
        <v>0</v>
      </c>
      <c r="AF363" s="102">
        <f t="shared" si="31"/>
        <v>0</v>
      </c>
      <c r="AG363" s="102">
        <f t="shared" si="32"/>
        <v>0</v>
      </c>
      <c r="AH363" s="102">
        <f t="shared" si="33"/>
        <v>0</v>
      </c>
      <c r="AI363" s="6"/>
    </row>
    <row r="364" spans="8:35" ht="15" customHeight="1">
      <c r="H364" s="95">
        <v>309</v>
      </c>
      <c r="I364" s="95">
        <f t="shared" si="10"/>
        <v>-693904</v>
      </c>
      <c r="J364" s="96">
        <f t="shared" si="11"/>
        <v>694271</v>
      </c>
      <c r="K364" s="97">
        <f t="shared" si="12"/>
        <v>0</v>
      </c>
      <c r="L364" s="97">
        <f t="shared" si="13"/>
        <v>0</v>
      </c>
      <c r="M364" s="97">
        <f t="shared" si="14"/>
        <v>0</v>
      </c>
      <c r="N364" s="98">
        <f t="shared" si="15"/>
        <v>1</v>
      </c>
      <c r="O364" s="97">
        <f t="shared" si="7"/>
        <v>0</v>
      </c>
      <c r="P364" s="97">
        <f t="shared" si="16"/>
        <v>1</v>
      </c>
      <c r="Q364" s="99">
        <f t="shared" si="8"/>
        <v>0</v>
      </c>
      <c r="R364" s="99">
        <f t="shared" si="17"/>
        <v>1</v>
      </c>
      <c r="S364" s="99">
        <f t="shared" si="18"/>
        <v>1</v>
      </c>
      <c r="T364" s="99">
        <f t="shared" si="19"/>
        <v>0</v>
      </c>
      <c r="U364" s="99">
        <f t="shared" si="20"/>
        <v>0</v>
      </c>
      <c r="V364" s="100">
        <f t="shared" si="21"/>
        <v>0</v>
      </c>
      <c r="W364" s="99">
        <f t="shared" si="22"/>
        <v>0</v>
      </c>
      <c r="X364" s="81">
        <f t="shared" si="23"/>
        <v>0</v>
      </c>
      <c r="Y364" s="81">
        <f t="shared" si="24"/>
        <v>0</v>
      </c>
      <c r="Z364" s="81">
        <f t="shared" si="25"/>
        <v>0</v>
      </c>
      <c r="AA364" s="81">
        <f t="shared" si="26"/>
        <v>0</v>
      </c>
      <c r="AB364" s="81">
        <f t="shared" si="27"/>
        <v>0</v>
      </c>
      <c r="AC364" s="81" t="str">
        <f t="shared" si="28"/>
        <v/>
      </c>
      <c r="AD364" s="100">
        <f t="shared" si="29"/>
        <v>0</v>
      </c>
      <c r="AE364" s="101">
        <f t="shared" si="30"/>
        <v>0</v>
      </c>
      <c r="AF364" s="102">
        <f t="shared" si="31"/>
        <v>0</v>
      </c>
      <c r="AG364" s="102">
        <f t="shared" si="32"/>
        <v>0</v>
      </c>
      <c r="AH364" s="102">
        <f t="shared" si="33"/>
        <v>0</v>
      </c>
      <c r="AI364" s="6"/>
    </row>
    <row r="365" spans="8:35" ht="15" customHeight="1">
      <c r="H365" s="95">
        <v>310</v>
      </c>
      <c r="I365" s="95">
        <f t="shared" si="10"/>
        <v>-693905</v>
      </c>
      <c r="J365" s="96">
        <f t="shared" si="11"/>
        <v>694272</v>
      </c>
      <c r="K365" s="97">
        <f t="shared" si="12"/>
        <v>0</v>
      </c>
      <c r="L365" s="97">
        <f t="shared" si="13"/>
        <v>0</v>
      </c>
      <c r="M365" s="97">
        <f t="shared" si="14"/>
        <v>0</v>
      </c>
      <c r="N365" s="98">
        <f t="shared" si="15"/>
        <v>1</v>
      </c>
      <c r="O365" s="97">
        <f t="shared" si="7"/>
        <v>0</v>
      </c>
      <c r="P365" s="97">
        <f t="shared" si="16"/>
        <v>1</v>
      </c>
      <c r="Q365" s="99">
        <f t="shared" si="8"/>
        <v>0</v>
      </c>
      <c r="R365" s="99">
        <f t="shared" si="17"/>
        <v>1</v>
      </c>
      <c r="S365" s="99">
        <f t="shared" si="18"/>
        <v>1</v>
      </c>
      <c r="T365" s="99">
        <f t="shared" si="19"/>
        <v>0</v>
      </c>
      <c r="U365" s="99">
        <f t="shared" si="20"/>
        <v>0</v>
      </c>
      <c r="V365" s="100">
        <f t="shared" si="21"/>
        <v>0</v>
      </c>
      <c r="W365" s="99">
        <f t="shared" si="22"/>
        <v>0</v>
      </c>
      <c r="X365" s="81">
        <f t="shared" si="23"/>
        <v>0</v>
      </c>
      <c r="Y365" s="81">
        <f t="shared" si="24"/>
        <v>0</v>
      </c>
      <c r="Z365" s="81">
        <f t="shared" si="25"/>
        <v>0</v>
      </c>
      <c r="AA365" s="81">
        <f t="shared" si="26"/>
        <v>0</v>
      </c>
      <c r="AB365" s="81">
        <f t="shared" si="27"/>
        <v>0</v>
      </c>
      <c r="AC365" s="81" t="str">
        <f t="shared" si="28"/>
        <v/>
      </c>
      <c r="AD365" s="100">
        <f t="shared" si="29"/>
        <v>0</v>
      </c>
      <c r="AE365" s="101">
        <f t="shared" si="30"/>
        <v>0</v>
      </c>
      <c r="AF365" s="102">
        <f t="shared" si="31"/>
        <v>0</v>
      </c>
      <c r="AG365" s="102">
        <f t="shared" si="32"/>
        <v>0</v>
      </c>
      <c r="AH365" s="102">
        <f t="shared" si="33"/>
        <v>0</v>
      </c>
      <c r="AI365" s="6"/>
    </row>
    <row r="366" spans="8:35" ht="15" customHeight="1">
      <c r="H366" s="95">
        <v>311</v>
      </c>
      <c r="I366" s="95">
        <f t="shared" si="10"/>
        <v>-693906</v>
      </c>
      <c r="J366" s="96">
        <f t="shared" si="11"/>
        <v>694273</v>
      </c>
      <c r="K366" s="97">
        <f t="shared" si="12"/>
        <v>0</v>
      </c>
      <c r="L366" s="97">
        <f t="shared" si="13"/>
        <v>0</v>
      </c>
      <c r="M366" s="97">
        <f t="shared" si="14"/>
        <v>0</v>
      </c>
      <c r="N366" s="98">
        <f t="shared" si="15"/>
        <v>1</v>
      </c>
      <c r="O366" s="97">
        <f t="shared" si="7"/>
        <v>0</v>
      </c>
      <c r="P366" s="97">
        <f t="shared" si="16"/>
        <v>1</v>
      </c>
      <c r="Q366" s="99">
        <f t="shared" si="8"/>
        <v>0</v>
      </c>
      <c r="R366" s="99">
        <f t="shared" si="17"/>
        <v>1</v>
      </c>
      <c r="S366" s="99">
        <f t="shared" si="18"/>
        <v>1</v>
      </c>
      <c r="T366" s="99">
        <f t="shared" si="19"/>
        <v>0</v>
      </c>
      <c r="U366" s="99">
        <f t="shared" si="20"/>
        <v>0</v>
      </c>
      <c r="V366" s="100">
        <f t="shared" si="21"/>
        <v>0</v>
      </c>
      <c r="W366" s="99">
        <f t="shared" si="22"/>
        <v>0</v>
      </c>
      <c r="X366" s="81">
        <f t="shared" si="23"/>
        <v>0</v>
      </c>
      <c r="Y366" s="81">
        <f t="shared" si="24"/>
        <v>0</v>
      </c>
      <c r="Z366" s="81">
        <f t="shared" si="25"/>
        <v>0</v>
      </c>
      <c r="AA366" s="81">
        <f t="shared" si="26"/>
        <v>0</v>
      </c>
      <c r="AB366" s="81">
        <f t="shared" si="27"/>
        <v>0</v>
      </c>
      <c r="AC366" s="81" t="str">
        <f t="shared" si="28"/>
        <v/>
      </c>
      <c r="AD366" s="100">
        <f t="shared" si="29"/>
        <v>0</v>
      </c>
      <c r="AE366" s="101">
        <f t="shared" si="30"/>
        <v>0</v>
      </c>
      <c r="AF366" s="102">
        <f t="shared" si="31"/>
        <v>0</v>
      </c>
      <c r="AG366" s="102">
        <f t="shared" si="32"/>
        <v>0</v>
      </c>
      <c r="AH366" s="102">
        <f t="shared" si="33"/>
        <v>0</v>
      </c>
      <c r="AI366" s="6"/>
    </row>
    <row r="367" spans="8:35" ht="15" customHeight="1">
      <c r="H367" s="95">
        <v>312</v>
      </c>
      <c r="I367" s="95">
        <f t="shared" si="10"/>
        <v>-693907</v>
      </c>
      <c r="J367" s="96">
        <f t="shared" si="11"/>
        <v>694274</v>
      </c>
      <c r="K367" s="97">
        <f t="shared" si="12"/>
        <v>0</v>
      </c>
      <c r="L367" s="97">
        <f t="shared" si="13"/>
        <v>0</v>
      </c>
      <c r="M367" s="97">
        <f t="shared" si="14"/>
        <v>0</v>
      </c>
      <c r="N367" s="98">
        <f t="shared" si="15"/>
        <v>1</v>
      </c>
      <c r="O367" s="97">
        <f t="shared" si="7"/>
        <v>0</v>
      </c>
      <c r="P367" s="97">
        <f t="shared" si="16"/>
        <v>1</v>
      </c>
      <c r="Q367" s="99">
        <f t="shared" si="8"/>
        <v>0</v>
      </c>
      <c r="R367" s="99">
        <f t="shared" si="17"/>
        <v>1</v>
      </c>
      <c r="S367" s="99">
        <f t="shared" si="18"/>
        <v>1</v>
      </c>
      <c r="T367" s="99">
        <f t="shared" si="19"/>
        <v>0</v>
      </c>
      <c r="U367" s="99">
        <f t="shared" si="20"/>
        <v>0</v>
      </c>
      <c r="V367" s="100">
        <f t="shared" si="21"/>
        <v>0</v>
      </c>
      <c r="W367" s="99">
        <f t="shared" si="22"/>
        <v>0</v>
      </c>
      <c r="X367" s="81">
        <f t="shared" si="23"/>
        <v>0</v>
      </c>
      <c r="Y367" s="81">
        <f t="shared" si="24"/>
        <v>0</v>
      </c>
      <c r="Z367" s="81">
        <f t="shared" si="25"/>
        <v>0</v>
      </c>
      <c r="AA367" s="81">
        <f t="shared" si="26"/>
        <v>0</v>
      </c>
      <c r="AB367" s="81">
        <f t="shared" si="27"/>
        <v>0</v>
      </c>
      <c r="AC367" s="81" t="str">
        <f t="shared" si="28"/>
        <v/>
      </c>
      <c r="AD367" s="100">
        <f t="shared" si="29"/>
        <v>0</v>
      </c>
      <c r="AE367" s="101">
        <f t="shared" si="30"/>
        <v>0</v>
      </c>
      <c r="AF367" s="102">
        <f t="shared" si="31"/>
        <v>0</v>
      </c>
      <c r="AG367" s="102">
        <f t="shared" si="32"/>
        <v>0</v>
      </c>
      <c r="AH367" s="102">
        <f t="shared" si="33"/>
        <v>0</v>
      </c>
      <c r="AI367" s="6"/>
    </row>
    <row r="368" spans="8:35" ht="15" customHeight="1">
      <c r="H368" s="95">
        <v>313</v>
      </c>
      <c r="I368" s="95">
        <f t="shared" si="10"/>
        <v>-693908</v>
      </c>
      <c r="J368" s="96">
        <f t="shared" si="11"/>
        <v>694275</v>
      </c>
      <c r="K368" s="97">
        <f t="shared" si="12"/>
        <v>0</v>
      </c>
      <c r="L368" s="97">
        <f t="shared" si="13"/>
        <v>0</v>
      </c>
      <c r="M368" s="97">
        <f t="shared" si="14"/>
        <v>0</v>
      </c>
      <c r="N368" s="98">
        <f t="shared" si="15"/>
        <v>1</v>
      </c>
      <c r="O368" s="97">
        <f t="shared" si="7"/>
        <v>0</v>
      </c>
      <c r="P368" s="97">
        <f t="shared" si="16"/>
        <v>1</v>
      </c>
      <c r="Q368" s="99">
        <f t="shared" si="8"/>
        <v>0</v>
      </c>
      <c r="R368" s="99">
        <f t="shared" si="17"/>
        <v>1</v>
      </c>
      <c r="S368" s="99">
        <f t="shared" si="18"/>
        <v>1</v>
      </c>
      <c r="T368" s="99">
        <f t="shared" si="19"/>
        <v>0</v>
      </c>
      <c r="U368" s="99">
        <f t="shared" si="20"/>
        <v>0</v>
      </c>
      <c r="V368" s="100">
        <f t="shared" si="21"/>
        <v>0</v>
      </c>
      <c r="W368" s="99">
        <f t="shared" si="22"/>
        <v>0</v>
      </c>
      <c r="X368" s="81">
        <f t="shared" si="23"/>
        <v>0</v>
      </c>
      <c r="Y368" s="81">
        <f t="shared" si="24"/>
        <v>0</v>
      </c>
      <c r="Z368" s="81">
        <f t="shared" si="25"/>
        <v>0</v>
      </c>
      <c r="AA368" s="81">
        <f t="shared" si="26"/>
        <v>0</v>
      </c>
      <c r="AB368" s="81">
        <f t="shared" si="27"/>
        <v>0</v>
      </c>
      <c r="AC368" s="81" t="str">
        <f t="shared" si="28"/>
        <v/>
      </c>
      <c r="AD368" s="100">
        <f t="shared" si="29"/>
        <v>0</v>
      </c>
      <c r="AE368" s="101">
        <f t="shared" si="30"/>
        <v>0</v>
      </c>
      <c r="AF368" s="102">
        <f t="shared" si="31"/>
        <v>0</v>
      </c>
      <c r="AG368" s="102">
        <f t="shared" si="32"/>
        <v>0</v>
      </c>
      <c r="AH368" s="102">
        <f t="shared" si="33"/>
        <v>0</v>
      </c>
      <c r="AI368" s="6"/>
    </row>
    <row r="369" spans="8:46" ht="15" customHeight="1">
      <c r="H369" s="95">
        <v>314</v>
      </c>
      <c r="I369" s="95">
        <f t="shared" si="10"/>
        <v>-693909</v>
      </c>
      <c r="J369" s="96">
        <f t="shared" si="11"/>
        <v>694276</v>
      </c>
      <c r="K369" s="97">
        <f t="shared" si="12"/>
        <v>0</v>
      </c>
      <c r="L369" s="97">
        <f t="shared" si="13"/>
        <v>0</v>
      </c>
      <c r="M369" s="97">
        <f t="shared" si="14"/>
        <v>0</v>
      </c>
      <c r="N369" s="98">
        <f t="shared" si="15"/>
        <v>1</v>
      </c>
      <c r="O369" s="97">
        <f t="shared" si="7"/>
        <v>0</v>
      </c>
      <c r="P369" s="97">
        <f t="shared" si="16"/>
        <v>1</v>
      </c>
      <c r="Q369" s="99">
        <f t="shared" si="8"/>
        <v>0</v>
      </c>
      <c r="R369" s="99">
        <f t="shared" si="17"/>
        <v>1</v>
      </c>
      <c r="S369" s="99">
        <f t="shared" si="18"/>
        <v>1</v>
      </c>
      <c r="T369" s="99">
        <f t="shared" si="19"/>
        <v>0</v>
      </c>
      <c r="U369" s="99">
        <f t="shared" si="20"/>
        <v>0</v>
      </c>
      <c r="V369" s="100">
        <f t="shared" si="21"/>
        <v>0</v>
      </c>
      <c r="W369" s="99">
        <f t="shared" si="22"/>
        <v>0</v>
      </c>
      <c r="X369" s="81">
        <f t="shared" si="23"/>
        <v>0</v>
      </c>
      <c r="Y369" s="81">
        <f t="shared" si="24"/>
        <v>0</v>
      </c>
      <c r="Z369" s="81">
        <f t="shared" si="25"/>
        <v>0</v>
      </c>
      <c r="AA369" s="81">
        <f t="shared" si="26"/>
        <v>0</v>
      </c>
      <c r="AB369" s="81">
        <f t="shared" si="27"/>
        <v>0</v>
      </c>
      <c r="AC369" s="81" t="str">
        <f t="shared" si="28"/>
        <v/>
      </c>
      <c r="AD369" s="100">
        <f t="shared" si="29"/>
        <v>0</v>
      </c>
      <c r="AE369" s="101">
        <f t="shared" si="30"/>
        <v>0</v>
      </c>
      <c r="AF369" s="102">
        <f t="shared" si="31"/>
        <v>0</v>
      </c>
      <c r="AG369" s="102">
        <f t="shared" si="32"/>
        <v>0</v>
      </c>
      <c r="AH369" s="102">
        <f t="shared" si="33"/>
        <v>0</v>
      </c>
      <c r="AI369" s="6"/>
    </row>
    <row r="370" spans="8:46" ht="15" customHeight="1">
      <c r="H370" s="95">
        <v>315</v>
      </c>
      <c r="I370" s="95">
        <f t="shared" si="10"/>
        <v>-693910</v>
      </c>
      <c r="J370" s="96">
        <f t="shared" si="11"/>
        <v>694277</v>
      </c>
      <c r="K370" s="97">
        <f t="shared" si="12"/>
        <v>0</v>
      </c>
      <c r="L370" s="97">
        <f t="shared" si="13"/>
        <v>0</v>
      </c>
      <c r="M370" s="97">
        <f t="shared" si="14"/>
        <v>0</v>
      </c>
      <c r="N370" s="98">
        <f t="shared" si="15"/>
        <v>1</v>
      </c>
      <c r="O370" s="97">
        <f t="shared" si="7"/>
        <v>0</v>
      </c>
      <c r="P370" s="97">
        <f t="shared" si="16"/>
        <v>1</v>
      </c>
      <c r="Q370" s="99">
        <f t="shared" si="8"/>
        <v>0</v>
      </c>
      <c r="R370" s="99">
        <f t="shared" si="17"/>
        <v>1</v>
      </c>
      <c r="S370" s="99">
        <f t="shared" si="18"/>
        <v>1</v>
      </c>
      <c r="T370" s="99">
        <f t="shared" si="19"/>
        <v>0</v>
      </c>
      <c r="U370" s="99">
        <f t="shared" si="20"/>
        <v>0</v>
      </c>
      <c r="V370" s="100">
        <f t="shared" si="21"/>
        <v>0</v>
      </c>
      <c r="W370" s="99">
        <f t="shared" si="22"/>
        <v>0</v>
      </c>
      <c r="X370" s="81">
        <f t="shared" si="23"/>
        <v>0</v>
      </c>
      <c r="Y370" s="81">
        <f t="shared" si="24"/>
        <v>0</v>
      </c>
      <c r="Z370" s="81">
        <f t="shared" si="25"/>
        <v>0</v>
      </c>
      <c r="AA370" s="81">
        <f t="shared" si="26"/>
        <v>0</v>
      </c>
      <c r="AB370" s="81">
        <f t="shared" si="27"/>
        <v>0</v>
      </c>
      <c r="AC370" s="81" t="str">
        <f t="shared" si="28"/>
        <v/>
      </c>
      <c r="AD370" s="100">
        <f t="shared" si="29"/>
        <v>0</v>
      </c>
      <c r="AE370" s="101">
        <f t="shared" si="30"/>
        <v>0</v>
      </c>
      <c r="AF370" s="102">
        <f t="shared" si="31"/>
        <v>0</v>
      </c>
      <c r="AG370" s="102">
        <f t="shared" si="32"/>
        <v>0</v>
      </c>
      <c r="AH370" s="102">
        <f t="shared" si="33"/>
        <v>0</v>
      </c>
      <c r="AI370" s="6"/>
    </row>
    <row r="371" spans="8:46" ht="15" customHeight="1">
      <c r="H371" s="95">
        <v>316</v>
      </c>
      <c r="I371" s="95">
        <f t="shared" si="10"/>
        <v>-693911</v>
      </c>
      <c r="J371" s="96">
        <f t="shared" si="11"/>
        <v>694278</v>
      </c>
      <c r="K371" s="97">
        <f t="shared" si="12"/>
        <v>0</v>
      </c>
      <c r="L371" s="97">
        <f t="shared" si="13"/>
        <v>0</v>
      </c>
      <c r="M371" s="97">
        <f t="shared" si="14"/>
        <v>0</v>
      </c>
      <c r="N371" s="98">
        <f t="shared" si="15"/>
        <v>1</v>
      </c>
      <c r="O371" s="97">
        <f t="shared" si="7"/>
        <v>0</v>
      </c>
      <c r="P371" s="97">
        <f t="shared" si="16"/>
        <v>1</v>
      </c>
      <c r="Q371" s="99">
        <f t="shared" si="8"/>
        <v>0</v>
      </c>
      <c r="R371" s="99">
        <f t="shared" si="17"/>
        <v>1</v>
      </c>
      <c r="S371" s="99">
        <f t="shared" si="18"/>
        <v>1</v>
      </c>
      <c r="T371" s="99">
        <f t="shared" si="19"/>
        <v>0</v>
      </c>
      <c r="U371" s="99">
        <f t="shared" si="20"/>
        <v>0</v>
      </c>
      <c r="V371" s="100">
        <f t="shared" si="21"/>
        <v>0</v>
      </c>
      <c r="W371" s="99">
        <f t="shared" si="22"/>
        <v>0</v>
      </c>
      <c r="X371" s="81">
        <f t="shared" si="23"/>
        <v>0</v>
      </c>
      <c r="Y371" s="81">
        <f t="shared" si="24"/>
        <v>0</v>
      </c>
      <c r="Z371" s="81">
        <f t="shared" si="25"/>
        <v>0</v>
      </c>
      <c r="AA371" s="81">
        <f t="shared" si="26"/>
        <v>0</v>
      </c>
      <c r="AB371" s="81">
        <f t="shared" si="27"/>
        <v>0</v>
      </c>
      <c r="AC371" s="81" t="str">
        <f t="shared" si="28"/>
        <v/>
      </c>
      <c r="AD371" s="100">
        <f t="shared" si="29"/>
        <v>0</v>
      </c>
      <c r="AE371" s="101">
        <f t="shared" si="30"/>
        <v>0</v>
      </c>
      <c r="AF371" s="102">
        <f t="shared" si="31"/>
        <v>0</v>
      </c>
      <c r="AG371" s="102">
        <f t="shared" si="32"/>
        <v>0</v>
      </c>
      <c r="AH371" s="102">
        <f t="shared" si="33"/>
        <v>0</v>
      </c>
      <c r="AI371" s="6"/>
    </row>
    <row r="372" spans="8:46" ht="15" customHeight="1">
      <c r="H372" s="95">
        <v>317</v>
      </c>
      <c r="I372" s="95">
        <f t="shared" si="10"/>
        <v>-693912</v>
      </c>
      <c r="J372" s="96">
        <f t="shared" si="11"/>
        <v>694279</v>
      </c>
      <c r="K372" s="97">
        <f t="shared" si="12"/>
        <v>0</v>
      </c>
      <c r="L372" s="97">
        <f t="shared" si="13"/>
        <v>0</v>
      </c>
      <c r="M372" s="97">
        <f t="shared" si="14"/>
        <v>0</v>
      </c>
      <c r="N372" s="98">
        <f t="shared" si="15"/>
        <v>1</v>
      </c>
      <c r="O372" s="97">
        <f t="shared" si="7"/>
        <v>0</v>
      </c>
      <c r="P372" s="97">
        <f t="shared" si="16"/>
        <v>1</v>
      </c>
      <c r="Q372" s="99">
        <f t="shared" si="8"/>
        <v>0</v>
      </c>
      <c r="R372" s="99">
        <f t="shared" si="17"/>
        <v>1</v>
      </c>
      <c r="S372" s="99">
        <f t="shared" si="18"/>
        <v>1</v>
      </c>
      <c r="T372" s="99">
        <f t="shared" si="19"/>
        <v>0</v>
      </c>
      <c r="U372" s="99">
        <f t="shared" si="20"/>
        <v>0</v>
      </c>
      <c r="V372" s="100">
        <f t="shared" si="21"/>
        <v>0</v>
      </c>
      <c r="W372" s="99">
        <f t="shared" si="22"/>
        <v>0</v>
      </c>
      <c r="X372" s="81">
        <f t="shared" si="23"/>
        <v>0</v>
      </c>
      <c r="Y372" s="81">
        <f t="shared" si="24"/>
        <v>0</v>
      </c>
      <c r="Z372" s="81">
        <f t="shared" si="25"/>
        <v>0</v>
      </c>
      <c r="AA372" s="81">
        <f t="shared" si="26"/>
        <v>0</v>
      </c>
      <c r="AB372" s="81">
        <f t="shared" si="27"/>
        <v>0</v>
      </c>
      <c r="AC372" s="81" t="str">
        <f t="shared" si="28"/>
        <v/>
      </c>
      <c r="AD372" s="100">
        <f t="shared" si="29"/>
        <v>0</v>
      </c>
      <c r="AE372" s="101">
        <f t="shared" si="30"/>
        <v>0</v>
      </c>
      <c r="AF372" s="102">
        <f t="shared" si="31"/>
        <v>0</v>
      </c>
      <c r="AG372" s="102">
        <f t="shared" si="32"/>
        <v>0</v>
      </c>
      <c r="AH372" s="102">
        <f t="shared" si="33"/>
        <v>0</v>
      </c>
      <c r="AI372" s="6"/>
    </row>
    <row r="373" spans="8:46" ht="15" customHeight="1">
      <c r="H373" s="95">
        <v>318</v>
      </c>
      <c r="I373" s="95">
        <f t="shared" si="10"/>
        <v>-693913</v>
      </c>
      <c r="J373" s="96">
        <f t="shared" si="11"/>
        <v>694280</v>
      </c>
      <c r="K373" s="97">
        <f t="shared" si="12"/>
        <v>0</v>
      </c>
      <c r="L373" s="97">
        <f t="shared" si="13"/>
        <v>0</v>
      </c>
      <c r="M373" s="97">
        <f t="shared" si="14"/>
        <v>0</v>
      </c>
      <c r="N373" s="98">
        <f t="shared" si="15"/>
        <v>1</v>
      </c>
      <c r="O373" s="97">
        <f t="shared" si="7"/>
        <v>0</v>
      </c>
      <c r="P373" s="97">
        <f t="shared" si="16"/>
        <v>1</v>
      </c>
      <c r="Q373" s="99">
        <f t="shared" si="8"/>
        <v>0</v>
      </c>
      <c r="R373" s="99">
        <f t="shared" si="17"/>
        <v>1</v>
      </c>
      <c r="S373" s="99">
        <f t="shared" si="18"/>
        <v>1</v>
      </c>
      <c r="T373" s="99">
        <f t="shared" si="19"/>
        <v>0</v>
      </c>
      <c r="U373" s="99">
        <f t="shared" si="20"/>
        <v>0</v>
      </c>
      <c r="V373" s="100">
        <f t="shared" si="21"/>
        <v>0</v>
      </c>
      <c r="W373" s="99">
        <f t="shared" si="22"/>
        <v>0</v>
      </c>
      <c r="X373" s="81">
        <f t="shared" si="23"/>
        <v>0</v>
      </c>
      <c r="Y373" s="81">
        <f t="shared" si="24"/>
        <v>0</v>
      </c>
      <c r="Z373" s="81">
        <f t="shared" si="25"/>
        <v>0</v>
      </c>
      <c r="AA373" s="81">
        <f t="shared" si="26"/>
        <v>0</v>
      </c>
      <c r="AB373" s="81">
        <f t="shared" si="27"/>
        <v>0</v>
      </c>
      <c r="AC373" s="81" t="str">
        <f t="shared" si="28"/>
        <v/>
      </c>
      <c r="AD373" s="100">
        <f t="shared" si="29"/>
        <v>0</v>
      </c>
      <c r="AE373" s="101">
        <f t="shared" si="30"/>
        <v>0</v>
      </c>
      <c r="AF373" s="102">
        <f t="shared" si="31"/>
        <v>0</v>
      </c>
      <c r="AG373" s="102">
        <f t="shared" si="32"/>
        <v>0</v>
      </c>
      <c r="AH373" s="102">
        <f t="shared" si="33"/>
        <v>0</v>
      </c>
      <c r="AI373" s="6"/>
    </row>
    <row r="374" spans="8:46" ht="15" customHeight="1">
      <c r="H374" s="95">
        <v>319</v>
      </c>
      <c r="I374" s="95">
        <f t="shared" si="10"/>
        <v>-693914</v>
      </c>
      <c r="J374" s="96">
        <f t="shared" si="11"/>
        <v>694281</v>
      </c>
      <c r="K374" s="97">
        <f t="shared" si="12"/>
        <v>0</v>
      </c>
      <c r="L374" s="97">
        <f t="shared" si="13"/>
        <v>0</v>
      </c>
      <c r="M374" s="97">
        <f t="shared" si="14"/>
        <v>0</v>
      </c>
      <c r="N374" s="98">
        <f t="shared" si="15"/>
        <v>1</v>
      </c>
      <c r="O374" s="97">
        <f t="shared" si="7"/>
        <v>0</v>
      </c>
      <c r="P374" s="97">
        <f t="shared" si="16"/>
        <v>1</v>
      </c>
      <c r="Q374" s="99">
        <f t="shared" si="8"/>
        <v>0</v>
      </c>
      <c r="R374" s="99">
        <f t="shared" si="17"/>
        <v>1</v>
      </c>
      <c r="S374" s="99">
        <f t="shared" si="18"/>
        <v>1</v>
      </c>
      <c r="T374" s="99">
        <f t="shared" si="19"/>
        <v>0</v>
      </c>
      <c r="U374" s="99">
        <f t="shared" si="20"/>
        <v>0</v>
      </c>
      <c r="V374" s="100">
        <f t="shared" si="21"/>
        <v>0</v>
      </c>
      <c r="W374" s="99">
        <f t="shared" si="22"/>
        <v>0</v>
      </c>
      <c r="X374" s="81">
        <f t="shared" si="23"/>
        <v>0</v>
      </c>
      <c r="Y374" s="81">
        <f t="shared" si="24"/>
        <v>0</v>
      </c>
      <c r="Z374" s="81">
        <f t="shared" si="25"/>
        <v>0</v>
      </c>
      <c r="AA374" s="81">
        <f t="shared" si="26"/>
        <v>0</v>
      </c>
      <c r="AB374" s="81">
        <f t="shared" si="27"/>
        <v>0</v>
      </c>
      <c r="AC374" s="81" t="str">
        <f t="shared" si="28"/>
        <v/>
      </c>
      <c r="AD374" s="100">
        <f t="shared" si="29"/>
        <v>0</v>
      </c>
      <c r="AE374" s="101">
        <f t="shared" si="30"/>
        <v>0</v>
      </c>
      <c r="AF374" s="102">
        <f t="shared" si="31"/>
        <v>0</v>
      </c>
      <c r="AG374" s="102">
        <f t="shared" si="32"/>
        <v>0</v>
      </c>
      <c r="AH374" s="102">
        <f t="shared" si="33"/>
        <v>0</v>
      </c>
      <c r="AI374" s="6"/>
    </row>
    <row r="375" spans="8:46" ht="15" customHeight="1">
      <c r="H375" s="95">
        <v>320</v>
      </c>
      <c r="I375" s="95">
        <f t="shared" si="10"/>
        <v>-693915</v>
      </c>
      <c r="J375" s="96">
        <f t="shared" si="11"/>
        <v>694282</v>
      </c>
      <c r="K375" s="97">
        <f t="shared" si="12"/>
        <v>0</v>
      </c>
      <c r="L375" s="97">
        <f t="shared" si="13"/>
        <v>0</v>
      </c>
      <c r="M375" s="97">
        <f t="shared" si="14"/>
        <v>0</v>
      </c>
      <c r="N375" s="98">
        <f t="shared" si="15"/>
        <v>1</v>
      </c>
      <c r="O375" s="97">
        <f t="shared" si="7"/>
        <v>0</v>
      </c>
      <c r="P375" s="97">
        <f t="shared" si="16"/>
        <v>1</v>
      </c>
      <c r="Q375" s="99">
        <f t="shared" si="8"/>
        <v>0</v>
      </c>
      <c r="R375" s="99">
        <f t="shared" si="17"/>
        <v>1</v>
      </c>
      <c r="S375" s="99">
        <f t="shared" si="18"/>
        <v>1</v>
      </c>
      <c r="T375" s="99">
        <f t="shared" si="19"/>
        <v>0</v>
      </c>
      <c r="U375" s="99">
        <f t="shared" si="20"/>
        <v>0</v>
      </c>
      <c r="V375" s="100">
        <f t="shared" si="21"/>
        <v>0</v>
      </c>
      <c r="W375" s="99">
        <f t="shared" si="22"/>
        <v>0</v>
      </c>
      <c r="X375" s="81">
        <f t="shared" si="23"/>
        <v>0</v>
      </c>
      <c r="Y375" s="81">
        <f t="shared" si="24"/>
        <v>0</v>
      </c>
      <c r="Z375" s="81">
        <f t="shared" si="25"/>
        <v>0</v>
      </c>
      <c r="AA375" s="81">
        <f t="shared" si="26"/>
        <v>0</v>
      </c>
      <c r="AB375" s="81">
        <f t="shared" si="27"/>
        <v>0</v>
      </c>
      <c r="AC375" s="81" t="str">
        <f t="shared" si="28"/>
        <v/>
      </c>
      <c r="AD375" s="100">
        <f t="shared" si="29"/>
        <v>0</v>
      </c>
      <c r="AE375" s="101">
        <f t="shared" si="30"/>
        <v>0</v>
      </c>
      <c r="AF375" s="102">
        <f t="shared" si="31"/>
        <v>0</v>
      </c>
      <c r="AG375" s="102">
        <f t="shared" si="32"/>
        <v>0</v>
      </c>
      <c r="AH375" s="102">
        <f t="shared" si="33"/>
        <v>0</v>
      </c>
      <c r="AI375" s="6"/>
    </row>
    <row r="376" spans="8:46" ht="15" customHeight="1">
      <c r="H376" s="95">
        <v>321</v>
      </c>
      <c r="I376" s="95">
        <f t="shared" si="10"/>
        <v>-693916</v>
      </c>
      <c r="J376" s="96">
        <f t="shared" si="11"/>
        <v>694283</v>
      </c>
      <c r="K376" s="97">
        <f t="shared" si="12"/>
        <v>0</v>
      </c>
      <c r="L376" s="97">
        <f t="shared" si="13"/>
        <v>0</v>
      </c>
      <c r="M376" s="97">
        <f t="shared" si="14"/>
        <v>0</v>
      </c>
      <c r="N376" s="98">
        <f t="shared" si="15"/>
        <v>1</v>
      </c>
      <c r="O376" s="97">
        <f t="shared" si="7"/>
        <v>0</v>
      </c>
      <c r="P376" s="97">
        <f t="shared" si="16"/>
        <v>1</v>
      </c>
      <c r="Q376" s="99">
        <f t="shared" si="8"/>
        <v>0</v>
      </c>
      <c r="R376" s="99">
        <f t="shared" si="17"/>
        <v>1</v>
      </c>
      <c r="S376" s="99">
        <f t="shared" si="18"/>
        <v>1</v>
      </c>
      <c r="T376" s="99">
        <f t="shared" si="19"/>
        <v>0</v>
      </c>
      <c r="U376" s="99">
        <f t="shared" si="20"/>
        <v>0</v>
      </c>
      <c r="V376" s="100">
        <f t="shared" si="21"/>
        <v>0</v>
      </c>
      <c r="W376" s="99">
        <f t="shared" si="22"/>
        <v>0</v>
      </c>
      <c r="X376" s="81">
        <f t="shared" si="23"/>
        <v>0</v>
      </c>
      <c r="Y376" s="81">
        <f t="shared" si="24"/>
        <v>0</v>
      </c>
      <c r="Z376" s="81">
        <f t="shared" si="25"/>
        <v>0</v>
      </c>
      <c r="AA376" s="81">
        <f t="shared" si="26"/>
        <v>0</v>
      </c>
      <c r="AB376" s="81">
        <f t="shared" si="27"/>
        <v>0</v>
      </c>
      <c r="AC376" s="81" t="str">
        <f t="shared" si="28"/>
        <v/>
      </c>
      <c r="AD376" s="100">
        <f t="shared" si="29"/>
        <v>0</v>
      </c>
      <c r="AE376" s="101">
        <f t="shared" si="30"/>
        <v>0</v>
      </c>
      <c r="AF376" s="102">
        <f t="shared" si="31"/>
        <v>0</v>
      </c>
      <c r="AG376" s="102">
        <f t="shared" si="32"/>
        <v>0</v>
      </c>
      <c r="AH376" s="102">
        <f t="shared" si="33"/>
        <v>0</v>
      </c>
      <c r="AI376" s="6"/>
    </row>
    <row r="377" spans="8:46" ht="15" customHeight="1">
      <c r="H377" s="95">
        <v>322</v>
      </c>
      <c r="I377" s="95">
        <f t="shared" si="10"/>
        <v>-693917</v>
      </c>
      <c r="J377" s="96">
        <f t="shared" si="11"/>
        <v>694284</v>
      </c>
      <c r="K377" s="97">
        <f t="shared" si="12"/>
        <v>0</v>
      </c>
      <c r="L377" s="97">
        <f t="shared" si="13"/>
        <v>0</v>
      </c>
      <c r="M377" s="97">
        <f t="shared" si="14"/>
        <v>0</v>
      </c>
      <c r="N377" s="98">
        <f t="shared" si="15"/>
        <v>1</v>
      </c>
      <c r="O377" s="97">
        <f t="shared" si="7"/>
        <v>0</v>
      </c>
      <c r="P377" s="97">
        <f t="shared" si="16"/>
        <v>1</v>
      </c>
      <c r="Q377" s="99">
        <f t="shared" si="8"/>
        <v>0</v>
      </c>
      <c r="R377" s="99">
        <f t="shared" si="17"/>
        <v>1</v>
      </c>
      <c r="S377" s="99">
        <f t="shared" si="18"/>
        <v>1</v>
      </c>
      <c r="T377" s="99">
        <f t="shared" si="19"/>
        <v>0</v>
      </c>
      <c r="U377" s="99">
        <f t="shared" si="20"/>
        <v>0</v>
      </c>
      <c r="V377" s="100">
        <f t="shared" si="21"/>
        <v>0</v>
      </c>
      <c r="W377" s="99">
        <f t="shared" si="22"/>
        <v>0</v>
      </c>
      <c r="X377" s="81">
        <f t="shared" si="23"/>
        <v>0</v>
      </c>
      <c r="Y377" s="81">
        <f t="shared" si="24"/>
        <v>0</v>
      </c>
      <c r="Z377" s="81">
        <f t="shared" si="25"/>
        <v>0</v>
      </c>
      <c r="AA377" s="81">
        <f t="shared" si="26"/>
        <v>0</v>
      </c>
      <c r="AB377" s="81">
        <f t="shared" si="27"/>
        <v>0</v>
      </c>
      <c r="AC377" s="81" t="str">
        <f t="shared" si="28"/>
        <v/>
      </c>
      <c r="AD377" s="100">
        <f t="shared" si="29"/>
        <v>0</v>
      </c>
      <c r="AE377" s="101">
        <f t="shared" si="30"/>
        <v>0</v>
      </c>
      <c r="AF377" s="102">
        <f t="shared" si="31"/>
        <v>0</v>
      </c>
      <c r="AG377" s="102">
        <f t="shared" si="32"/>
        <v>0</v>
      </c>
      <c r="AH377" s="102">
        <f t="shared" si="33"/>
        <v>0</v>
      </c>
      <c r="AI377" s="6"/>
    </row>
    <row r="378" spans="8:46" ht="15" customHeight="1">
      <c r="H378" s="95">
        <v>323</v>
      </c>
      <c r="I378" s="95">
        <f t="shared" si="10"/>
        <v>-693918</v>
      </c>
      <c r="J378" s="96">
        <f t="shared" si="11"/>
        <v>694285</v>
      </c>
      <c r="K378" s="97">
        <f t="shared" si="12"/>
        <v>0</v>
      </c>
      <c r="L378" s="97">
        <f t="shared" si="13"/>
        <v>0</v>
      </c>
      <c r="M378" s="97">
        <f t="shared" si="14"/>
        <v>0</v>
      </c>
      <c r="N378" s="98">
        <f t="shared" si="15"/>
        <v>1</v>
      </c>
      <c r="O378" s="97">
        <f t="shared" si="7"/>
        <v>0</v>
      </c>
      <c r="P378" s="97">
        <f t="shared" si="16"/>
        <v>1</v>
      </c>
      <c r="Q378" s="99">
        <f t="shared" si="8"/>
        <v>0</v>
      </c>
      <c r="R378" s="99">
        <f t="shared" si="17"/>
        <v>1</v>
      </c>
      <c r="S378" s="99">
        <f t="shared" si="18"/>
        <v>1</v>
      </c>
      <c r="T378" s="99">
        <f t="shared" si="19"/>
        <v>0</v>
      </c>
      <c r="U378" s="99">
        <f t="shared" si="20"/>
        <v>0</v>
      </c>
      <c r="V378" s="100">
        <f t="shared" si="21"/>
        <v>0</v>
      </c>
      <c r="W378" s="99">
        <f t="shared" si="22"/>
        <v>0</v>
      </c>
      <c r="X378" s="81">
        <f t="shared" si="23"/>
        <v>0</v>
      </c>
      <c r="Y378" s="81">
        <f t="shared" si="24"/>
        <v>0</v>
      </c>
      <c r="Z378" s="81">
        <f t="shared" si="25"/>
        <v>0</v>
      </c>
      <c r="AA378" s="81">
        <f t="shared" si="26"/>
        <v>0</v>
      </c>
      <c r="AB378" s="81">
        <f t="shared" si="27"/>
        <v>0</v>
      </c>
      <c r="AC378" s="81" t="str">
        <f t="shared" si="28"/>
        <v/>
      </c>
      <c r="AD378" s="100">
        <f t="shared" si="29"/>
        <v>0</v>
      </c>
      <c r="AE378" s="101">
        <f t="shared" si="30"/>
        <v>0</v>
      </c>
      <c r="AF378" s="102">
        <f t="shared" si="31"/>
        <v>0</v>
      </c>
      <c r="AG378" s="102">
        <f t="shared" si="32"/>
        <v>0</v>
      </c>
      <c r="AH378" s="102">
        <f t="shared" si="33"/>
        <v>0</v>
      </c>
      <c r="AI378" s="6"/>
    </row>
    <row r="379" spans="8:46" ht="15" customHeight="1">
      <c r="H379" s="95">
        <v>324</v>
      </c>
      <c r="I379" s="95">
        <f t="shared" si="10"/>
        <v>-693919</v>
      </c>
      <c r="J379" s="96">
        <f t="shared" si="11"/>
        <v>694286</v>
      </c>
      <c r="K379" s="97">
        <f t="shared" si="12"/>
        <v>0</v>
      </c>
      <c r="L379" s="97">
        <f t="shared" si="13"/>
        <v>0</v>
      </c>
      <c r="M379" s="97">
        <f t="shared" si="14"/>
        <v>0</v>
      </c>
      <c r="N379" s="98">
        <f t="shared" si="15"/>
        <v>1</v>
      </c>
      <c r="O379" s="97">
        <f t="shared" si="7"/>
        <v>0</v>
      </c>
      <c r="P379" s="97">
        <f t="shared" si="16"/>
        <v>1</v>
      </c>
      <c r="Q379" s="99">
        <f t="shared" si="8"/>
        <v>0</v>
      </c>
      <c r="R379" s="99">
        <f t="shared" si="17"/>
        <v>1</v>
      </c>
      <c r="S379" s="99">
        <f t="shared" si="18"/>
        <v>1</v>
      </c>
      <c r="T379" s="99">
        <f t="shared" si="19"/>
        <v>0</v>
      </c>
      <c r="U379" s="99">
        <f t="shared" si="20"/>
        <v>0</v>
      </c>
      <c r="V379" s="100">
        <f t="shared" si="21"/>
        <v>0</v>
      </c>
      <c r="W379" s="99">
        <f t="shared" si="22"/>
        <v>0</v>
      </c>
      <c r="X379" s="81">
        <f t="shared" si="23"/>
        <v>0</v>
      </c>
      <c r="Y379" s="81">
        <f t="shared" si="24"/>
        <v>0</v>
      </c>
      <c r="Z379" s="81">
        <f t="shared" si="25"/>
        <v>0</v>
      </c>
      <c r="AA379" s="81">
        <f t="shared" si="26"/>
        <v>0</v>
      </c>
      <c r="AB379" s="81">
        <f t="shared" si="27"/>
        <v>0</v>
      </c>
      <c r="AC379" s="81" t="str">
        <f t="shared" si="28"/>
        <v/>
      </c>
      <c r="AD379" s="100">
        <f t="shared" si="29"/>
        <v>0</v>
      </c>
      <c r="AE379" s="101">
        <f t="shared" si="30"/>
        <v>0</v>
      </c>
      <c r="AF379" s="102">
        <f t="shared" si="31"/>
        <v>0</v>
      </c>
      <c r="AG379" s="102">
        <f t="shared" si="32"/>
        <v>0</v>
      </c>
      <c r="AH379" s="102">
        <f t="shared" si="33"/>
        <v>0</v>
      </c>
      <c r="AI379" s="6"/>
      <c r="AM379" s="6"/>
      <c r="AN379" s="6"/>
      <c r="AO379" s="6"/>
      <c r="AP379" s="6"/>
      <c r="AQ379" s="6"/>
      <c r="AR379" s="6"/>
    </row>
    <row r="380" spans="8:46" ht="15" customHeight="1">
      <c r="H380" s="95">
        <v>325</v>
      </c>
      <c r="I380" s="95">
        <f t="shared" si="10"/>
        <v>-693920</v>
      </c>
      <c r="J380" s="96">
        <f t="shared" si="11"/>
        <v>694287</v>
      </c>
      <c r="K380" s="97">
        <f t="shared" si="12"/>
        <v>0</v>
      </c>
      <c r="L380" s="97">
        <f t="shared" si="13"/>
        <v>0</v>
      </c>
      <c r="M380" s="97">
        <f t="shared" si="14"/>
        <v>0</v>
      </c>
      <c r="N380" s="98">
        <f t="shared" si="15"/>
        <v>1</v>
      </c>
      <c r="O380" s="97">
        <f t="shared" si="7"/>
        <v>0</v>
      </c>
      <c r="P380" s="97">
        <f t="shared" si="16"/>
        <v>1</v>
      </c>
      <c r="Q380" s="99">
        <f t="shared" si="8"/>
        <v>0</v>
      </c>
      <c r="R380" s="99">
        <f t="shared" si="17"/>
        <v>1</v>
      </c>
      <c r="S380" s="99">
        <f t="shared" si="18"/>
        <v>1</v>
      </c>
      <c r="T380" s="99">
        <f t="shared" si="19"/>
        <v>0</v>
      </c>
      <c r="U380" s="99">
        <f t="shared" si="20"/>
        <v>0</v>
      </c>
      <c r="V380" s="100">
        <f t="shared" si="21"/>
        <v>0</v>
      </c>
      <c r="W380" s="99">
        <f t="shared" si="22"/>
        <v>0</v>
      </c>
      <c r="X380" s="81">
        <f t="shared" si="23"/>
        <v>0</v>
      </c>
      <c r="Y380" s="81">
        <f t="shared" si="24"/>
        <v>0</v>
      </c>
      <c r="Z380" s="81">
        <f t="shared" si="25"/>
        <v>0</v>
      </c>
      <c r="AA380" s="81">
        <f t="shared" si="26"/>
        <v>0</v>
      </c>
      <c r="AB380" s="81">
        <f t="shared" si="27"/>
        <v>0</v>
      </c>
      <c r="AC380" s="81" t="str">
        <f t="shared" si="28"/>
        <v/>
      </c>
      <c r="AD380" s="100">
        <f t="shared" si="29"/>
        <v>0</v>
      </c>
      <c r="AE380" s="101">
        <f t="shared" si="30"/>
        <v>0</v>
      </c>
      <c r="AF380" s="102">
        <f t="shared" si="31"/>
        <v>0</v>
      </c>
      <c r="AG380" s="102">
        <f t="shared" si="32"/>
        <v>0</v>
      </c>
      <c r="AH380" s="102">
        <f t="shared" si="33"/>
        <v>0</v>
      </c>
      <c r="AI380" s="6"/>
      <c r="AM380" s="6"/>
      <c r="AN380" s="6"/>
      <c r="AO380" s="6"/>
      <c r="AP380" s="6"/>
      <c r="AQ380" s="6"/>
      <c r="AR380" s="6"/>
      <c r="AS380" s="6"/>
      <c r="AT380" s="6"/>
    </row>
    <row r="381" spans="8:46" ht="15" customHeight="1">
      <c r="H381" s="95">
        <v>326</v>
      </c>
      <c r="I381" s="95">
        <f t="shared" si="10"/>
        <v>-693921</v>
      </c>
      <c r="J381" s="96">
        <f t="shared" si="11"/>
        <v>694288</v>
      </c>
      <c r="K381" s="97">
        <f t="shared" si="12"/>
        <v>0</v>
      </c>
      <c r="L381" s="97">
        <f t="shared" si="13"/>
        <v>0</v>
      </c>
      <c r="M381" s="97">
        <f t="shared" si="14"/>
        <v>0</v>
      </c>
      <c r="N381" s="98">
        <f t="shared" si="15"/>
        <v>1</v>
      </c>
      <c r="O381" s="97">
        <f t="shared" si="7"/>
        <v>0</v>
      </c>
      <c r="P381" s="97">
        <f t="shared" si="16"/>
        <v>1</v>
      </c>
      <c r="Q381" s="99">
        <f t="shared" si="8"/>
        <v>0</v>
      </c>
      <c r="R381" s="99">
        <f t="shared" si="17"/>
        <v>1</v>
      </c>
      <c r="S381" s="99">
        <f t="shared" si="18"/>
        <v>1</v>
      </c>
      <c r="T381" s="99">
        <f t="shared" si="19"/>
        <v>0</v>
      </c>
      <c r="U381" s="99">
        <f t="shared" si="20"/>
        <v>0</v>
      </c>
      <c r="V381" s="100">
        <f t="shared" si="21"/>
        <v>0</v>
      </c>
      <c r="W381" s="99">
        <f t="shared" si="22"/>
        <v>0</v>
      </c>
      <c r="X381" s="81">
        <f t="shared" si="23"/>
        <v>0</v>
      </c>
      <c r="Y381" s="81">
        <f t="shared" si="24"/>
        <v>0</v>
      </c>
      <c r="Z381" s="81">
        <f t="shared" si="25"/>
        <v>0</v>
      </c>
      <c r="AA381" s="81">
        <f t="shared" si="26"/>
        <v>0</v>
      </c>
      <c r="AB381" s="81">
        <f t="shared" si="27"/>
        <v>0</v>
      </c>
      <c r="AC381" s="81" t="str">
        <f t="shared" si="28"/>
        <v/>
      </c>
      <c r="AD381" s="100">
        <f t="shared" si="29"/>
        <v>0</v>
      </c>
      <c r="AE381" s="101">
        <f t="shared" si="30"/>
        <v>0</v>
      </c>
      <c r="AF381" s="102">
        <f t="shared" si="31"/>
        <v>0</v>
      </c>
      <c r="AG381" s="102">
        <f t="shared" si="32"/>
        <v>0</v>
      </c>
      <c r="AH381" s="102">
        <f t="shared" si="33"/>
        <v>0</v>
      </c>
      <c r="AI381" s="6"/>
      <c r="AM381" s="6"/>
      <c r="AN381" s="6"/>
      <c r="AO381" s="6"/>
      <c r="AP381" s="6"/>
      <c r="AQ381" s="6"/>
      <c r="AR381" s="6"/>
      <c r="AS381" s="6"/>
      <c r="AT381" s="6"/>
    </row>
    <row r="382" spans="8:46" ht="15" customHeight="1">
      <c r="H382" s="95">
        <v>327</v>
      </c>
      <c r="I382" s="95">
        <f t="shared" si="10"/>
        <v>-693922</v>
      </c>
      <c r="J382" s="96">
        <f t="shared" si="11"/>
        <v>694289</v>
      </c>
      <c r="K382" s="97">
        <f t="shared" si="12"/>
        <v>0</v>
      </c>
      <c r="L382" s="97">
        <f t="shared" si="13"/>
        <v>0</v>
      </c>
      <c r="M382" s="97">
        <f t="shared" si="14"/>
        <v>0</v>
      </c>
      <c r="N382" s="98">
        <f t="shared" si="15"/>
        <v>1</v>
      </c>
      <c r="O382" s="97">
        <f t="shared" si="7"/>
        <v>0</v>
      </c>
      <c r="P382" s="97">
        <f t="shared" si="16"/>
        <v>1</v>
      </c>
      <c r="Q382" s="99">
        <f t="shared" si="8"/>
        <v>0</v>
      </c>
      <c r="R382" s="99">
        <f t="shared" si="17"/>
        <v>1</v>
      </c>
      <c r="S382" s="99">
        <f t="shared" si="18"/>
        <v>1</v>
      </c>
      <c r="T382" s="99">
        <f t="shared" si="19"/>
        <v>0</v>
      </c>
      <c r="U382" s="99">
        <f t="shared" si="20"/>
        <v>0</v>
      </c>
      <c r="V382" s="100">
        <f t="shared" si="21"/>
        <v>0</v>
      </c>
      <c r="W382" s="99">
        <f t="shared" si="22"/>
        <v>0</v>
      </c>
      <c r="X382" s="81">
        <f t="shared" si="23"/>
        <v>0</v>
      </c>
      <c r="Y382" s="81">
        <f t="shared" si="24"/>
        <v>0</v>
      </c>
      <c r="Z382" s="81">
        <f t="shared" si="25"/>
        <v>0</v>
      </c>
      <c r="AA382" s="81">
        <f t="shared" si="26"/>
        <v>0</v>
      </c>
      <c r="AB382" s="81">
        <f t="shared" si="27"/>
        <v>0</v>
      </c>
      <c r="AC382" s="81" t="str">
        <f t="shared" si="28"/>
        <v/>
      </c>
      <c r="AD382" s="100">
        <f t="shared" si="29"/>
        <v>0</v>
      </c>
      <c r="AE382" s="101">
        <f t="shared" si="30"/>
        <v>0</v>
      </c>
      <c r="AF382" s="102">
        <f t="shared" si="31"/>
        <v>0</v>
      </c>
      <c r="AG382" s="102">
        <f t="shared" si="32"/>
        <v>0</v>
      </c>
      <c r="AH382" s="102">
        <f t="shared" si="33"/>
        <v>0</v>
      </c>
      <c r="AI382" s="6"/>
      <c r="AM382" s="6"/>
      <c r="AN382" s="6"/>
      <c r="AO382" s="6"/>
      <c r="AP382" s="6"/>
      <c r="AQ382" s="6"/>
      <c r="AR382" s="6"/>
      <c r="AS382" s="6"/>
      <c r="AT382" s="6"/>
    </row>
    <row r="383" spans="8:46" ht="15" customHeight="1">
      <c r="H383" s="95">
        <v>328</v>
      </c>
      <c r="I383" s="95">
        <f t="shared" si="10"/>
        <v>-693923</v>
      </c>
      <c r="J383" s="96">
        <f t="shared" si="11"/>
        <v>694290</v>
      </c>
      <c r="K383" s="97">
        <f t="shared" si="12"/>
        <v>0</v>
      </c>
      <c r="L383" s="97">
        <f t="shared" si="13"/>
        <v>0</v>
      </c>
      <c r="M383" s="97">
        <f t="shared" si="14"/>
        <v>0</v>
      </c>
      <c r="N383" s="98">
        <f t="shared" si="15"/>
        <v>1</v>
      </c>
      <c r="O383" s="97">
        <f t="shared" si="7"/>
        <v>0</v>
      </c>
      <c r="P383" s="97">
        <f t="shared" si="16"/>
        <v>1</v>
      </c>
      <c r="Q383" s="99">
        <f t="shared" si="8"/>
        <v>0</v>
      </c>
      <c r="R383" s="99">
        <f t="shared" si="17"/>
        <v>1</v>
      </c>
      <c r="S383" s="99">
        <f t="shared" si="18"/>
        <v>1</v>
      </c>
      <c r="T383" s="99">
        <f t="shared" si="19"/>
        <v>0</v>
      </c>
      <c r="U383" s="99">
        <f t="shared" si="20"/>
        <v>0</v>
      </c>
      <c r="V383" s="100">
        <f t="shared" si="21"/>
        <v>0</v>
      </c>
      <c r="W383" s="99">
        <f t="shared" si="22"/>
        <v>0</v>
      </c>
      <c r="X383" s="81">
        <f t="shared" si="23"/>
        <v>0</v>
      </c>
      <c r="Y383" s="81">
        <f t="shared" si="24"/>
        <v>0</v>
      </c>
      <c r="Z383" s="81">
        <f t="shared" si="25"/>
        <v>0</v>
      </c>
      <c r="AA383" s="81">
        <f t="shared" si="26"/>
        <v>0</v>
      </c>
      <c r="AB383" s="81">
        <f t="shared" si="27"/>
        <v>0</v>
      </c>
      <c r="AC383" s="81" t="str">
        <f t="shared" si="28"/>
        <v/>
      </c>
      <c r="AD383" s="100">
        <f t="shared" si="29"/>
        <v>0</v>
      </c>
      <c r="AE383" s="101">
        <f t="shared" si="30"/>
        <v>0</v>
      </c>
      <c r="AF383" s="102">
        <f t="shared" si="31"/>
        <v>0</v>
      </c>
      <c r="AG383" s="102">
        <f t="shared" si="32"/>
        <v>0</v>
      </c>
      <c r="AH383" s="102">
        <f t="shared" si="33"/>
        <v>0</v>
      </c>
      <c r="AI383" s="6"/>
      <c r="AM383" s="6"/>
      <c r="AN383" s="6"/>
      <c r="AO383" s="6"/>
      <c r="AP383" s="6"/>
      <c r="AQ383" s="6"/>
      <c r="AR383" s="6"/>
      <c r="AS383" s="6"/>
      <c r="AT383" s="6"/>
    </row>
    <row r="384" spans="8:46" ht="15" customHeight="1">
      <c r="H384" s="95">
        <v>329</v>
      </c>
      <c r="I384" s="95">
        <f t="shared" si="10"/>
        <v>-693924</v>
      </c>
      <c r="J384" s="96">
        <f t="shared" si="11"/>
        <v>694291</v>
      </c>
      <c r="K384" s="97">
        <f t="shared" si="12"/>
        <v>0</v>
      </c>
      <c r="L384" s="97">
        <f t="shared" si="13"/>
        <v>0</v>
      </c>
      <c r="M384" s="97">
        <f t="shared" si="14"/>
        <v>0</v>
      </c>
      <c r="N384" s="98">
        <f t="shared" si="15"/>
        <v>1</v>
      </c>
      <c r="O384" s="97">
        <f t="shared" si="7"/>
        <v>0</v>
      </c>
      <c r="P384" s="97">
        <f t="shared" si="16"/>
        <v>1</v>
      </c>
      <c r="Q384" s="99">
        <f t="shared" si="8"/>
        <v>0</v>
      </c>
      <c r="R384" s="99">
        <f t="shared" si="17"/>
        <v>1</v>
      </c>
      <c r="S384" s="99">
        <f t="shared" si="18"/>
        <v>1</v>
      </c>
      <c r="T384" s="99">
        <f t="shared" si="19"/>
        <v>0</v>
      </c>
      <c r="U384" s="99">
        <f t="shared" si="20"/>
        <v>0</v>
      </c>
      <c r="V384" s="100">
        <f t="shared" si="21"/>
        <v>0</v>
      </c>
      <c r="W384" s="99">
        <f t="shared" si="22"/>
        <v>0</v>
      </c>
      <c r="X384" s="81">
        <f t="shared" si="23"/>
        <v>0</v>
      </c>
      <c r="Y384" s="81">
        <f t="shared" si="24"/>
        <v>0</v>
      </c>
      <c r="Z384" s="81">
        <f t="shared" si="25"/>
        <v>0</v>
      </c>
      <c r="AA384" s="81">
        <f t="shared" si="26"/>
        <v>0</v>
      </c>
      <c r="AB384" s="81">
        <f t="shared" si="27"/>
        <v>0</v>
      </c>
      <c r="AC384" s="81" t="str">
        <f t="shared" si="28"/>
        <v/>
      </c>
      <c r="AD384" s="100">
        <f t="shared" si="29"/>
        <v>0</v>
      </c>
      <c r="AE384" s="101">
        <f t="shared" si="30"/>
        <v>0</v>
      </c>
      <c r="AF384" s="102">
        <f t="shared" si="31"/>
        <v>0</v>
      </c>
      <c r="AG384" s="102">
        <f t="shared" si="32"/>
        <v>0</v>
      </c>
      <c r="AH384" s="102">
        <f t="shared" si="33"/>
        <v>0</v>
      </c>
      <c r="AI384" s="6"/>
      <c r="AM384" s="6"/>
      <c r="AN384" s="6"/>
      <c r="AO384" s="6"/>
      <c r="AP384" s="6"/>
      <c r="AQ384" s="6"/>
      <c r="AR384" s="6"/>
      <c r="AS384" s="6"/>
      <c r="AT384" s="6"/>
    </row>
    <row r="385" spans="8:46" ht="15" customHeight="1">
      <c r="H385" s="95">
        <v>330</v>
      </c>
      <c r="I385" s="95">
        <f t="shared" si="10"/>
        <v>-693925</v>
      </c>
      <c r="J385" s="96">
        <f t="shared" si="11"/>
        <v>694292</v>
      </c>
      <c r="K385" s="97">
        <f t="shared" si="12"/>
        <v>0</v>
      </c>
      <c r="L385" s="97">
        <f t="shared" si="13"/>
        <v>0</v>
      </c>
      <c r="M385" s="97">
        <f t="shared" si="14"/>
        <v>0</v>
      </c>
      <c r="N385" s="98">
        <f t="shared" si="15"/>
        <v>1</v>
      </c>
      <c r="O385" s="97">
        <f t="shared" si="7"/>
        <v>0</v>
      </c>
      <c r="P385" s="97">
        <f t="shared" si="16"/>
        <v>1</v>
      </c>
      <c r="Q385" s="99">
        <f t="shared" si="8"/>
        <v>0</v>
      </c>
      <c r="R385" s="99">
        <f t="shared" si="17"/>
        <v>1</v>
      </c>
      <c r="S385" s="99">
        <f t="shared" si="18"/>
        <v>1</v>
      </c>
      <c r="T385" s="99">
        <f t="shared" si="19"/>
        <v>0</v>
      </c>
      <c r="U385" s="99">
        <f t="shared" si="20"/>
        <v>0</v>
      </c>
      <c r="V385" s="100">
        <f t="shared" si="21"/>
        <v>0</v>
      </c>
      <c r="W385" s="99">
        <f t="shared" si="22"/>
        <v>0</v>
      </c>
      <c r="X385" s="81">
        <f t="shared" si="23"/>
        <v>0</v>
      </c>
      <c r="Y385" s="81">
        <f t="shared" si="24"/>
        <v>0</v>
      </c>
      <c r="Z385" s="81">
        <f t="shared" si="25"/>
        <v>0</v>
      </c>
      <c r="AA385" s="81">
        <f t="shared" si="26"/>
        <v>0</v>
      </c>
      <c r="AB385" s="81">
        <f t="shared" si="27"/>
        <v>0</v>
      </c>
      <c r="AC385" s="81" t="str">
        <f t="shared" si="28"/>
        <v/>
      </c>
      <c r="AD385" s="100">
        <f t="shared" si="29"/>
        <v>0</v>
      </c>
      <c r="AE385" s="101">
        <f t="shared" si="30"/>
        <v>0</v>
      </c>
      <c r="AF385" s="102">
        <f t="shared" si="31"/>
        <v>0</v>
      </c>
      <c r="AG385" s="102">
        <f t="shared" si="32"/>
        <v>0</v>
      </c>
      <c r="AH385" s="102">
        <f t="shared" si="33"/>
        <v>0</v>
      </c>
      <c r="AI385" s="6"/>
      <c r="AM385" s="6"/>
      <c r="AN385" s="6"/>
      <c r="AO385" s="6"/>
      <c r="AP385" s="6"/>
      <c r="AQ385" s="6"/>
      <c r="AR385" s="6"/>
      <c r="AS385" s="6"/>
      <c r="AT385" s="6"/>
    </row>
    <row r="386" spans="8:46" ht="15" customHeight="1">
      <c r="H386" s="95">
        <v>331</v>
      </c>
      <c r="I386" s="95">
        <f t="shared" si="10"/>
        <v>-693926</v>
      </c>
      <c r="J386" s="96">
        <f t="shared" si="11"/>
        <v>694293</v>
      </c>
      <c r="K386" s="97">
        <f t="shared" si="12"/>
        <v>0</v>
      </c>
      <c r="L386" s="97">
        <f t="shared" si="13"/>
        <v>0</v>
      </c>
      <c r="M386" s="97">
        <f t="shared" si="14"/>
        <v>0</v>
      </c>
      <c r="N386" s="98">
        <f t="shared" si="15"/>
        <v>1</v>
      </c>
      <c r="O386" s="97">
        <f t="shared" si="7"/>
        <v>0</v>
      </c>
      <c r="P386" s="97">
        <f t="shared" si="16"/>
        <v>1</v>
      </c>
      <c r="Q386" s="99">
        <f t="shared" si="8"/>
        <v>0</v>
      </c>
      <c r="R386" s="99">
        <f t="shared" si="17"/>
        <v>1</v>
      </c>
      <c r="S386" s="99">
        <f t="shared" si="18"/>
        <v>1</v>
      </c>
      <c r="T386" s="99">
        <f t="shared" si="19"/>
        <v>0</v>
      </c>
      <c r="U386" s="99">
        <f t="shared" si="20"/>
        <v>0</v>
      </c>
      <c r="V386" s="100">
        <f t="shared" si="21"/>
        <v>0</v>
      </c>
      <c r="W386" s="99">
        <f t="shared" si="22"/>
        <v>0</v>
      </c>
      <c r="X386" s="81">
        <f t="shared" si="23"/>
        <v>0</v>
      </c>
      <c r="Y386" s="81">
        <f t="shared" si="24"/>
        <v>0</v>
      </c>
      <c r="Z386" s="81">
        <f t="shared" si="25"/>
        <v>0</v>
      </c>
      <c r="AA386" s="81">
        <f t="shared" si="26"/>
        <v>0</v>
      </c>
      <c r="AB386" s="81">
        <f t="shared" si="27"/>
        <v>0</v>
      </c>
      <c r="AC386" s="81" t="str">
        <f t="shared" si="28"/>
        <v/>
      </c>
      <c r="AD386" s="100">
        <f t="shared" si="29"/>
        <v>0</v>
      </c>
      <c r="AE386" s="101">
        <f t="shared" si="30"/>
        <v>0</v>
      </c>
      <c r="AF386" s="102">
        <f t="shared" si="31"/>
        <v>0</v>
      </c>
      <c r="AG386" s="102">
        <f t="shared" si="32"/>
        <v>0</v>
      </c>
      <c r="AH386" s="102">
        <f t="shared" si="33"/>
        <v>0</v>
      </c>
      <c r="AI386" s="6"/>
      <c r="AM386" s="6"/>
      <c r="AN386" s="6"/>
      <c r="AO386" s="6"/>
      <c r="AP386" s="6"/>
      <c r="AQ386" s="6"/>
      <c r="AR386" s="6"/>
      <c r="AS386" s="6"/>
      <c r="AT386" s="6"/>
    </row>
    <row r="387" spans="8:46" ht="15" customHeight="1">
      <c r="H387" s="95">
        <v>332</v>
      </c>
      <c r="I387" s="95">
        <f t="shared" si="10"/>
        <v>-693927</v>
      </c>
      <c r="J387" s="96">
        <f t="shared" si="11"/>
        <v>694294</v>
      </c>
      <c r="K387" s="97">
        <f t="shared" si="12"/>
        <v>0</v>
      </c>
      <c r="L387" s="97">
        <f t="shared" si="13"/>
        <v>0</v>
      </c>
      <c r="M387" s="97">
        <f t="shared" si="14"/>
        <v>0</v>
      </c>
      <c r="N387" s="98">
        <f t="shared" si="15"/>
        <v>1</v>
      </c>
      <c r="O387" s="97">
        <f t="shared" si="7"/>
        <v>0</v>
      </c>
      <c r="P387" s="97">
        <f t="shared" si="16"/>
        <v>1</v>
      </c>
      <c r="Q387" s="99">
        <f t="shared" si="8"/>
        <v>0</v>
      </c>
      <c r="R387" s="99">
        <f t="shared" si="17"/>
        <v>1</v>
      </c>
      <c r="S387" s="99">
        <f t="shared" si="18"/>
        <v>1</v>
      </c>
      <c r="T387" s="99">
        <f t="shared" si="19"/>
        <v>0</v>
      </c>
      <c r="U387" s="99">
        <f t="shared" si="20"/>
        <v>0</v>
      </c>
      <c r="V387" s="100">
        <f t="shared" si="21"/>
        <v>0</v>
      </c>
      <c r="W387" s="99">
        <f t="shared" si="22"/>
        <v>0</v>
      </c>
      <c r="X387" s="81">
        <f t="shared" si="23"/>
        <v>0</v>
      </c>
      <c r="Y387" s="81">
        <f t="shared" si="24"/>
        <v>0</v>
      </c>
      <c r="Z387" s="81">
        <f t="shared" si="25"/>
        <v>0</v>
      </c>
      <c r="AA387" s="81">
        <f t="shared" si="26"/>
        <v>0</v>
      </c>
      <c r="AB387" s="81">
        <f t="shared" si="27"/>
        <v>0</v>
      </c>
      <c r="AC387" s="81" t="str">
        <f t="shared" si="28"/>
        <v/>
      </c>
      <c r="AD387" s="100">
        <f t="shared" si="29"/>
        <v>0</v>
      </c>
      <c r="AE387" s="101">
        <f t="shared" si="30"/>
        <v>0</v>
      </c>
      <c r="AF387" s="102">
        <f t="shared" si="31"/>
        <v>0</v>
      </c>
      <c r="AG387" s="102">
        <f t="shared" si="32"/>
        <v>0</v>
      </c>
      <c r="AH387" s="102">
        <f t="shared" si="33"/>
        <v>0</v>
      </c>
      <c r="AI387" s="6"/>
      <c r="AM387" s="6"/>
      <c r="AN387" s="6"/>
      <c r="AO387" s="6"/>
      <c r="AP387" s="6"/>
      <c r="AQ387" s="6"/>
      <c r="AR387" s="6"/>
      <c r="AS387" s="6"/>
      <c r="AT387" s="6"/>
    </row>
    <row r="388" spans="8:46" ht="15" customHeight="1">
      <c r="H388" s="95">
        <v>333</v>
      </c>
      <c r="I388" s="95">
        <f t="shared" si="10"/>
        <v>-693928</v>
      </c>
      <c r="J388" s="96">
        <f t="shared" si="11"/>
        <v>694295</v>
      </c>
      <c r="K388" s="97">
        <f t="shared" si="12"/>
        <v>0</v>
      </c>
      <c r="L388" s="97">
        <f t="shared" si="13"/>
        <v>0</v>
      </c>
      <c r="M388" s="97">
        <f t="shared" si="14"/>
        <v>0</v>
      </c>
      <c r="N388" s="98">
        <f t="shared" si="15"/>
        <v>1</v>
      </c>
      <c r="O388" s="97">
        <f t="shared" si="7"/>
        <v>0</v>
      </c>
      <c r="P388" s="97">
        <f t="shared" si="16"/>
        <v>1</v>
      </c>
      <c r="Q388" s="99">
        <f t="shared" si="8"/>
        <v>0</v>
      </c>
      <c r="R388" s="99">
        <f t="shared" si="17"/>
        <v>1</v>
      </c>
      <c r="S388" s="99">
        <f t="shared" si="18"/>
        <v>1</v>
      </c>
      <c r="T388" s="99">
        <f t="shared" si="19"/>
        <v>0</v>
      </c>
      <c r="U388" s="99">
        <f t="shared" si="20"/>
        <v>0</v>
      </c>
      <c r="V388" s="100">
        <f t="shared" si="21"/>
        <v>0</v>
      </c>
      <c r="W388" s="99">
        <f t="shared" si="22"/>
        <v>0</v>
      </c>
      <c r="X388" s="81">
        <f t="shared" si="23"/>
        <v>0</v>
      </c>
      <c r="Y388" s="81">
        <f t="shared" si="24"/>
        <v>0</v>
      </c>
      <c r="Z388" s="81">
        <f t="shared" si="25"/>
        <v>0</v>
      </c>
      <c r="AA388" s="81">
        <f t="shared" si="26"/>
        <v>0</v>
      </c>
      <c r="AB388" s="81">
        <f t="shared" si="27"/>
        <v>0</v>
      </c>
      <c r="AC388" s="81" t="str">
        <f t="shared" si="28"/>
        <v/>
      </c>
      <c r="AD388" s="100">
        <f t="shared" si="29"/>
        <v>0</v>
      </c>
      <c r="AE388" s="101">
        <f t="shared" si="30"/>
        <v>0</v>
      </c>
      <c r="AF388" s="102">
        <f t="shared" si="31"/>
        <v>0</v>
      </c>
      <c r="AG388" s="102">
        <f t="shared" si="32"/>
        <v>0</v>
      </c>
      <c r="AH388" s="102">
        <f t="shared" si="33"/>
        <v>0</v>
      </c>
      <c r="AI388" s="6"/>
      <c r="AM388" s="6"/>
      <c r="AN388" s="6"/>
      <c r="AO388" s="6"/>
      <c r="AP388" s="6"/>
      <c r="AQ388" s="6"/>
      <c r="AR388" s="6"/>
      <c r="AS388" s="6"/>
      <c r="AT388" s="6"/>
    </row>
    <row r="389" spans="8:46" ht="15" customHeight="1">
      <c r="H389" s="95">
        <v>334</v>
      </c>
      <c r="I389" s="95">
        <f t="shared" si="10"/>
        <v>-693929</v>
      </c>
      <c r="J389" s="96">
        <f t="shared" si="11"/>
        <v>694296</v>
      </c>
      <c r="K389" s="97">
        <f t="shared" si="12"/>
        <v>0</v>
      </c>
      <c r="L389" s="97">
        <f t="shared" si="13"/>
        <v>0</v>
      </c>
      <c r="M389" s="97">
        <f t="shared" si="14"/>
        <v>0</v>
      </c>
      <c r="N389" s="98">
        <f t="shared" si="15"/>
        <v>1</v>
      </c>
      <c r="O389" s="97">
        <f t="shared" si="7"/>
        <v>0</v>
      </c>
      <c r="P389" s="97">
        <f t="shared" si="16"/>
        <v>1</v>
      </c>
      <c r="Q389" s="99">
        <f t="shared" si="8"/>
        <v>0</v>
      </c>
      <c r="R389" s="99">
        <f t="shared" si="17"/>
        <v>1</v>
      </c>
      <c r="S389" s="99">
        <f t="shared" si="18"/>
        <v>1</v>
      </c>
      <c r="T389" s="99">
        <f t="shared" si="19"/>
        <v>0</v>
      </c>
      <c r="U389" s="99">
        <f t="shared" si="20"/>
        <v>0</v>
      </c>
      <c r="V389" s="100">
        <f t="shared" si="21"/>
        <v>0</v>
      </c>
      <c r="W389" s="99">
        <f t="shared" si="22"/>
        <v>0</v>
      </c>
      <c r="X389" s="81">
        <f t="shared" si="23"/>
        <v>0</v>
      </c>
      <c r="Y389" s="81">
        <f t="shared" si="24"/>
        <v>0</v>
      </c>
      <c r="Z389" s="81">
        <f t="shared" si="25"/>
        <v>0</v>
      </c>
      <c r="AA389" s="81">
        <f t="shared" si="26"/>
        <v>0</v>
      </c>
      <c r="AB389" s="81">
        <f t="shared" si="27"/>
        <v>0</v>
      </c>
      <c r="AC389" s="81" t="str">
        <f t="shared" si="28"/>
        <v/>
      </c>
      <c r="AD389" s="100">
        <f t="shared" si="29"/>
        <v>0</v>
      </c>
      <c r="AE389" s="101">
        <f t="shared" si="30"/>
        <v>0</v>
      </c>
      <c r="AF389" s="102">
        <f t="shared" si="31"/>
        <v>0</v>
      </c>
      <c r="AG389" s="102">
        <f t="shared" si="32"/>
        <v>0</v>
      </c>
      <c r="AH389" s="102">
        <f t="shared" si="33"/>
        <v>0</v>
      </c>
      <c r="AI389" s="6"/>
      <c r="AM389" s="6"/>
      <c r="AN389" s="6"/>
      <c r="AO389" s="6"/>
      <c r="AP389" s="6"/>
      <c r="AQ389" s="6"/>
      <c r="AR389" s="6"/>
      <c r="AS389" s="6"/>
      <c r="AT389" s="6"/>
    </row>
    <row r="390" spans="8:46" ht="15" customHeight="1">
      <c r="H390" s="95">
        <v>335</v>
      </c>
      <c r="I390" s="95">
        <f t="shared" si="10"/>
        <v>-693930</v>
      </c>
      <c r="J390" s="96">
        <f t="shared" si="11"/>
        <v>694297</v>
      </c>
      <c r="K390" s="97">
        <f t="shared" si="12"/>
        <v>0</v>
      </c>
      <c r="L390" s="97">
        <f t="shared" si="13"/>
        <v>0</v>
      </c>
      <c r="M390" s="97">
        <f t="shared" si="14"/>
        <v>0</v>
      </c>
      <c r="N390" s="98">
        <f t="shared" si="15"/>
        <v>1</v>
      </c>
      <c r="O390" s="97">
        <f t="shared" si="7"/>
        <v>0</v>
      </c>
      <c r="P390" s="97">
        <f t="shared" si="16"/>
        <v>1</v>
      </c>
      <c r="Q390" s="99">
        <f t="shared" si="8"/>
        <v>0</v>
      </c>
      <c r="R390" s="99">
        <f t="shared" si="17"/>
        <v>1</v>
      </c>
      <c r="S390" s="99">
        <f t="shared" si="18"/>
        <v>1</v>
      </c>
      <c r="T390" s="99">
        <f t="shared" si="19"/>
        <v>0</v>
      </c>
      <c r="U390" s="99">
        <f t="shared" si="20"/>
        <v>0</v>
      </c>
      <c r="V390" s="100">
        <f t="shared" si="21"/>
        <v>0</v>
      </c>
      <c r="W390" s="99">
        <f t="shared" si="22"/>
        <v>0</v>
      </c>
      <c r="X390" s="81">
        <f t="shared" si="23"/>
        <v>0</v>
      </c>
      <c r="Y390" s="81">
        <f t="shared" si="24"/>
        <v>0</v>
      </c>
      <c r="Z390" s="81">
        <f t="shared" si="25"/>
        <v>0</v>
      </c>
      <c r="AA390" s="81">
        <f t="shared" si="26"/>
        <v>0</v>
      </c>
      <c r="AB390" s="81">
        <f t="shared" si="27"/>
        <v>0</v>
      </c>
      <c r="AC390" s="81" t="str">
        <f t="shared" si="28"/>
        <v/>
      </c>
      <c r="AD390" s="100">
        <f t="shared" si="29"/>
        <v>0</v>
      </c>
      <c r="AE390" s="101">
        <f t="shared" si="30"/>
        <v>0</v>
      </c>
      <c r="AF390" s="102">
        <f t="shared" si="31"/>
        <v>0</v>
      </c>
      <c r="AG390" s="102">
        <f t="shared" si="32"/>
        <v>0</v>
      </c>
      <c r="AH390" s="102">
        <f t="shared" si="33"/>
        <v>0</v>
      </c>
      <c r="AI390" s="6"/>
      <c r="AM390" s="6"/>
      <c r="AN390" s="6"/>
      <c r="AO390" s="6"/>
      <c r="AP390" s="6"/>
      <c r="AQ390" s="6"/>
      <c r="AR390" s="6"/>
      <c r="AS390" s="6"/>
      <c r="AT390" s="6"/>
    </row>
    <row r="391" spans="8:46" ht="15" customHeight="1">
      <c r="H391" s="95">
        <v>336</v>
      </c>
      <c r="I391" s="95">
        <f t="shared" si="10"/>
        <v>-693931</v>
      </c>
      <c r="J391" s="96">
        <f t="shared" si="11"/>
        <v>694298</v>
      </c>
      <c r="K391" s="97">
        <f t="shared" si="12"/>
        <v>0</v>
      </c>
      <c r="L391" s="97">
        <f t="shared" si="13"/>
        <v>0</v>
      </c>
      <c r="M391" s="97">
        <f t="shared" si="14"/>
        <v>0</v>
      </c>
      <c r="N391" s="98">
        <f t="shared" si="15"/>
        <v>1</v>
      </c>
      <c r="O391" s="97">
        <f t="shared" si="7"/>
        <v>0</v>
      </c>
      <c r="P391" s="97">
        <f t="shared" si="16"/>
        <v>1</v>
      </c>
      <c r="Q391" s="99">
        <f t="shared" si="8"/>
        <v>0</v>
      </c>
      <c r="R391" s="99">
        <f t="shared" si="17"/>
        <v>1</v>
      </c>
      <c r="S391" s="99">
        <f t="shared" si="18"/>
        <v>1</v>
      </c>
      <c r="T391" s="99">
        <f t="shared" si="19"/>
        <v>0</v>
      </c>
      <c r="U391" s="99">
        <f t="shared" si="20"/>
        <v>0</v>
      </c>
      <c r="V391" s="100">
        <f t="shared" si="21"/>
        <v>0</v>
      </c>
      <c r="W391" s="99">
        <f t="shared" si="22"/>
        <v>0</v>
      </c>
      <c r="X391" s="81">
        <f t="shared" si="23"/>
        <v>0</v>
      </c>
      <c r="Y391" s="81">
        <f t="shared" si="24"/>
        <v>0</v>
      </c>
      <c r="Z391" s="81">
        <f t="shared" si="25"/>
        <v>0</v>
      </c>
      <c r="AA391" s="81">
        <f t="shared" si="26"/>
        <v>0</v>
      </c>
      <c r="AB391" s="81">
        <f t="shared" si="27"/>
        <v>0</v>
      </c>
      <c r="AC391" s="81" t="str">
        <f t="shared" si="28"/>
        <v/>
      </c>
      <c r="AD391" s="100">
        <f t="shared" si="29"/>
        <v>0</v>
      </c>
      <c r="AE391" s="101">
        <f t="shared" si="30"/>
        <v>0</v>
      </c>
      <c r="AF391" s="102">
        <f t="shared" si="31"/>
        <v>0</v>
      </c>
      <c r="AG391" s="102">
        <f t="shared" si="32"/>
        <v>0</v>
      </c>
      <c r="AH391" s="102">
        <f t="shared" si="33"/>
        <v>0</v>
      </c>
      <c r="AI391" s="6"/>
      <c r="AM391" s="6"/>
      <c r="AN391" s="6"/>
      <c r="AO391" s="6"/>
      <c r="AP391" s="6"/>
      <c r="AQ391" s="6"/>
      <c r="AR391" s="6"/>
      <c r="AS391" s="6"/>
      <c r="AT391" s="6"/>
    </row>
    <row r="392" spans="8:46" ht="15" customHeight="1">
      <c r="H392" s="95">
        <v>337</v>
      </c>
      <c r="I392" s="95">
        <f t="shared" si="10"/>
        <v>-693932</v>
      </c>
      <c r="J392" s="96">
        <f t="shared" si="11"/>
        <v>694299</v>
      </c>
      <c r="K392" s="97">
        <f t="shared" si="12"/>
        <v>0</v>
      </c>
      <c r="L392" s="97">
        <f t="shared" si="13"/>
        <v>0</v>
      </c>
      <c r="M392" s="97">
        <f t="shared" si="14"/>
        <v>0</v>
      </c>
      <c r="N392" s="98">
        <f t="shared" si="15"/>
        <v>1</v>
      </c>
      <c r="O392" s="97">
        <f t="shared" si="7"/>
        <v>0</v>
      </c>
      <c r="P392" s="97">
        <f t="shared" si="16"/>
        <v>1</v>
      </c>
      <c r="Q392" s="99">
        <f t="shared" si="8"/>
        <v>0</v>
      </c>
      <c r="R392" s="99">
        <f t="shared" si="17"/>
        <v>1</v>
      </c>
      <c r="S392" s="99">
        <f t="shared" si="18"/>
        <v>1</v>
      </c>
      <c r="T392" s="99">
        <f t="shared" si="19"/>
        <v>0</v>
      </c>
      <c r="U392" s="99">
        <f t="shared" si="20"/>
        <v>0</v>
      </c>
      <c r="V392" s="100">
        <f t="shared" si="21"/>
        <v>0</v>
      </c>
      <c r="W392" s="99">
        <f t="shared" si="22"/>
        <v>0</v>
      </c>
      <c r="X392" s="81">
        <f t="shared" si="23"/>
        <v>0</v>
      </c>
      <c r="Y392" s="81">
        <f t="shared" si="24"/>
        <v>0</v>
      </c>
      <c r="Z392" s="81">
        <f t="shared" si="25"/>
        <v>0</v>
      </c>
      <c r="AA392" s="81">
        <f t="shared" si="26"/>
        <v>0</v>
      </c>
      <c r="AB392" s="81">
        <f t="shared" si="27"/>
        <v>0</v>
      </c>
      <c r="AC392" s="81" t="str">
        <f t="shared" si="28"/>
        <v/>
      </c>
      <c r="AD392" s="100">
        <f t="shared" si="29"/>
        <v>0</v>
      </c>
      <c r="AE392" s="101">
        <f t="shared" si="30"/>
        <v>0</v>
      </c>
      <c r="AF392" s="102">
        <f t="shared" si="31"/>
        <v>0</v>
      </c>
      <c r="AG392" s="102">
        <f t="shared" si="32"/>
        <v>0</v>
      </c>
      <c r="AH392" s="102">
        <f t="shared" si="33"/>
        <v>0</v>
      </c>
      <c r="AI392" s="6"/>
      <c r="AM392" s="6"/>
      <c r="AN392" s="6"/>
      <c r="AO392" s="6"/>
      <c r="AP392" s="6"/>
      <c r="AQ392" s="6"/>
      <c r="AR392" s="6"/>
      <c r="AS392" s="6"/>
      <c r="AT392" s="6"/>
    </row>
    <row r="393" spans="8:46" ht="15" customHeight="1">
      <c r="H393" s="95">
        <v>338</v>
      </c>
      <c r="I393" s="95">
        <f t="shared" si="10"/>
        <v>-693933</v>
      </c>
      <c r="J393" s="96">
        <f t="shared" si="11"/>
        <v>694300</v>
      </c>
      <c r="K393" s="97">
        <f t="shared" si="12"/>
        <v>0</v>
      </c>
      <c r="L393" s="97">
        <f t="shared" si="13"/>
        <v>0</v>
      </c>
      <c r="M393" s="97">
        <f t="shared" si="14"/>
        <v>0</v>
      </c>
      <c r="N393" s="98">
        <f t="shared" si="15"/>
        <v>1</v>
      </c>
      <c r="O393" s="97">
        <f t="shared" si="7"/>
        <v>0</v>
      </c>
      <c r="P393" s="97">
        <f t="shared" si="16"/>
        <v>1</v>
      </c>
      <c r="Q393" s="99">
        <f t="shared" si="8"/>
        <v>0</v>
      </c>
      <c r="R393" s="99">
        <f t="shared" si="17"/>
        <v>1</v>
      </c>
      <c r="S393" s="99">
        <f t="shared" si="18"/>
        <v>1</v>
      </c>
      <c r="T393" s="99">
        <f t="shared" si="19"/>
        <v>0</v>
      </c>
      <c r="U393" s="99">
        <f t="shared" si="20"/>
        <v>0</v>
      </c>
      <c r="V393" s="100">
        <f t="shared" si="21"/>
        <v>0</v>
      </c>
      <c r="W393" s="99">
        <f t="shared" si="22"/>
        <v>0</v>
      </c>
      <c r="X393" s="81">
        <f t="shared" si="23"/>
        <v>0</v>
      </c>
      <c r="Y393" s="81">
        <f t="shared" si="24"/>
        <v>0</v>
      </c>
      <c r="Z393" s="81">
        <f t="shared" si="25"/>
        <v>0</v>
      </c>
      <c r="AA393" s="81">
        <f t="shared" si="26"/>
        <v>0</v>
      </c>
      <c r="AB393" s="81">
        <f t="shared" si="27"/>
        <v>0</v>
      </c>
      <c r="AC393" s="81" t="str">
        <f t="shared" si="28"/>
        <v/>
      </c>
      <c r="AD393" s="100">
        <f t="shared" si="29"/>
        <v>0</v>
      </c>
      <c r="AE393" s="101">
        <f t="shared" si="30"/>
        <v>0</v>
      </c>
      <c r="AF393" s="102">
        <f t="shared" si="31"/>
        <v>0</v>
      </c>
      <c r="AG393" s="102">
        <f t="shared" si="32"/>
        <v>0</v>
      </c>
      <c r="AH393" s="102">
        <f t="shared" si="33"/>
        <v>0</v>
      </c>
      <c r="AI393" s="6"/>
      <c r="AM393" s="6"/>
      <c r="AN393" s="6"/>
      <c r="AO393" s="6"/>
      <c r="AP393" s="6"/>
      <c r="AQ393" s="6"/>
      <c r="AR393" s="6"/>
      <c r="AS393" s="6"/>
      <c r="AT393" s="6"/>
    </row>
    <row r="394" spans="8:46" ht="15" customHeight="1">
      <c r="H394" s="95">
        <v>339</v>
      </c>
      <c r="I394" s="95">
        <f t="shared" si="10"/>
        <v>-693934</v>
      </c>
      <c r="J394" s="96">
        <f t="shared" si="11"/>
        <v>694301</v>
      </c>
      <c r="K394" s="97">
        <f t="shared" si="12"/>
        <v>0</v>
      </c>
      <c r="L394" s="97">
        <f t="shared" si="13"/>
        <v>0</v>
      </c>
      <c r="M394" s="97">
        <f t="shared" si="14"/>
        <v>0</v>
      </c>
      <c r="N394" s="98">
        <f t="shared" si="15"/>
        <v>1</v>
      </c>
      <c r="O394" s="97">
        <f t="shared" si="7"/>
        <v>0</v>
      </c>
      <c r="P394" s="97">
        <f t="shared" si="16"/>
        <v>1</v>
      </c>
      <c r="Q394" s="99">
        <f t="shared" si="8"/>
        <v>0</v>
      </c>
      <c r="R394" s="99">
        <f t="shared" si="17"/>
        <v>1</v>
      </c>
      <c r="S394" s="99">
        <f t="shared" si="18"/>
        <v>1</v>
      </c>
      <c r="T394" s="99">
        <f t="shared" si="19"/>
        <v>0</v>
      </c>
      <c r="U394" s="99">
        <f t="shared" si="20"/>
        <v>0</v>
      </c>
      <c r="V394" s="100">
        <f t="shared" si="21"/>
        <v>0</v>
      </c>
      <c r="W394" s="99">
        <f t="shared" si="22"/>
        <v>0</v>
      </c>
      <c r="X394" s="81">
        <f t="shared" si="23"/>
        <v>0</v>
      </c>
      <c r="Y394" s="81">
        <f t="shared" si="24"/>
        <v>0</v>
      </c>
      <c r="Z394" s="81">
        <f t="shared" si="25"/>
        <v>0</v>
      </c>
      <c r="AA394" s="81">
        <f t="shared" si="26"/>
        <v>0</v>
      </c>
      <c r="AB394" s="81">
        <f t="shared" si="27"/>
        <v>0</v>
      </c>
      <c r="AC394" s="81" t="str">
        <f t="shared" si="28"/>
        <v/>
      </c>
      <c r="AD394" s="100">
        <f t="shared" si="29"/>
        <v>0</v>
      </c>
      <c r="AE394" s="101">
        <f t="shared" si="30"/>
        <v>0</v>
      </c>
      <c r="AF394" s="102">
        <f t="shared" si="31"/>
        <v>0</v>
      </c>
      <c r="AG394" s="102">
        <f t="shared" si="32"/>
        <v>0</v>
      </c>
      <c r="AH394" s="102">
        <f t="shared" si="33"/>
        <v>0</v>
      </c>
      <c r="AI394" s="6"/>
      <c r="AM394" s="6"/>
      <c r="AN394" s="6"/>
      <c r="AO394" s="6"/>
      <c r="AP394" s="6"/>
      <c r="AQ394" s="6"/>
      <c r="AR394" s="6"/>
      <c r="AS394" s="6"/>
      <c r="AT394" s="6"/>
    </row>
    <row r="395" spans="8:46" ht="15" customHeight="1">
      <c r="H395" s="95">
        <v>340</v>
      </c>
      <c r="I395" s="95">
        <f t="shared" si="10"/>
        <v>-693935</v>
      </c>
      <c r="J395" s="96">
        <f t="shared" si="11"/>
        <v>694302</v>
      </c>
      <c r="K395" s="97">
        <f t="shared" si="12"/>
        <v>0</v>
      </c>
      <c r="L395" s="97">
        <f t="shared" si="13"/>
        <v>0</v>
      </c>
      <c r="M395" s="97">
        <f t="shared" si="14"/>
        <v>0</v>
      </c>
      <c r="N395" s="98">
        <f t="shared" si="15"/>
        <v>1</v>
      </c>
      <c r="O395" s="97">
        <f t="shared" si="7"/>
        <v>0</v>
      </c>
      <c r="P395" s="97">
        <f t="shared" si="16"/>
        <v>1</v>
      </c>
      <c r="Q395" s="99">
        <f t="shared" si="8"/>
        <v>0</v>
      </c>
      <c r="R395" s="99">
        <f t="shared" si="17"/>
        <v>1</v>
      </c>
      <c r="S395" s="99">
        <f t="shared" si="18"/>
        <v>1</v>
      </c>
      <c r="T395" s="99">
        <f t="shared" si="19"/>
        <v>0</v>
      </c>
      <c r="U395" s="99">
        <f t="shared" si="20"/>
        <v>0</v>
      </c>
      <c r="V395" s="100">
        <f t="shared" si="21"/>
        <v>0</v>
      </c>
      <c r="W395" s="99">
        <f t="shared" si="22"/>
        <v>0</v>
      </c>
      <c r="X395" s="81">
        <f t="shared" si="23"/>
        <v>0</v>
      </c>
      <c r="Y395" s="81">
        <f t="shared" si="24"/>
        <v>0</v>
      </c>
      <c r="Z395" s="81">
        <f t="shared" si="25"/>
        <v>0</v>
      </c>
      <c r="AA395" s="81">
        <f t="shared" si="26"/>
        <v>0</v>
      </c>
      <c r="AB395" s="81">
        <f t="shared" si="27"/>
        <v>0</v>
      </c>
      <c r="AC395" s="81" t="str">
        <f t="shared" si="28"/>
        <v/>
      </c>
      <c r="AD395" s="100">
        <f t="shared" si="29"/>
        <v>0</v>
      </c>
      <c r="AE395" s="101">
        <f t="shared" si="30"/>
        <v>0</v>
      </c>
      <c r="AF395" s="102">
        <f t="shared" si="31"/>
        <v>0</v>
      </c>
      <c r="AG395" s="102">
        <f t="shared" si="32"/>
        <v>0</v>
      </c>
      <c r="AH395" s="102">
        <f t="shared" si="33"/>
        <v>0</v>
      </c>
      <c r="AI395" s="6"/>
      <c r="AM395" s="6"/>
      <c r="AN395" s="6"/>
      <c r="AO395" s="6"/>
      <c r="AP395" s="6"/>
      <c r="AQ395" s="6"/>
      <c r="AR395" s="6"/>
      <c r="AS395" s="6"/>
      <c r="AT395" s="6"/>
    </row>
    <row r="396" spans="8:46" ht="15" customHeight="1">
      <c r="H396" s="95">
        <v>341</v>
      </c>
      <c r="I396" s="95">
        <f t="shared" si="10"/>
        <v>-693936</v>
      </c>
      <c r="J396" s="96">
        <f t="shared" si="11"/>
        <v>694303</v>
      </c>
      <c r="K396" s="97">
        <f t="shared" si="12"/>
        <v>0</v>
      </c>
      <c r="L396" s="97">
        <f t="shared" si="13"/>
        <v>0</v>
      </c>
      <c r="M396" s="97">
        <f t="shared" si="14"/>
        <v>0</v>
      </c>
      <c r="N396" s="98">
        <f t="shared" si="15"/>
        <v>1</v>
      </c>
      <c r="O396" s="97">
        <f t="shared" si="7"/>
        <v>0</v>
      </c>
      <c r="P396" s="97">
        <f t="shared" si="16"/>
        <v>1</v>
      </c>
      <c r="Q396" s="99">
        <f t="shared" si="8"/>
        <v>0</v>
      </c>
      <c r="R396" s="99">
        <f t="shared" si="17"/>
        <v>1</v>
      </c>
      <c r="S396" s="99">
        <f t="shared" si="18"/>
        <v>1</v>
      </c>
      <c r="T396" s="99">
        <f t="shared" si="19"/>
        <v>0</v>
      </c>
      <c r="U396" s="99">
        <f t="shared" si="20"/>
        <v>0</v>
      </c>
      <c r="V396" s="100">
        <f t="shared" si="21"/>
        <v>0</v>
      </c>
      <c r="W396" s="99">
        <f t="shared" si="22"/>
        <v>0</v>
      </c>
      <c r="X396" s="81">
        <f t="shared" si="23"/>
        <v>0</v>
      </c>
      <c r="Y396" s="81">
        <f t="shared" si="24"/>
        <v>0</v>
      </c>
      <c r="Z396" s="81">
        <f t="shared" si="25"/>
        <v>0</v>
      </c>
      <c r="AA396" s="81">
        <f t="shared" si="26"/>
        <v>0</v>
      </c>
      <c r="AB396" s="81">
        <f t="shared" si="27"/>
        <v>0</v>
      </c>
      <c r="AC396" s="81" t="str">
        <f t="shared" si="28"/>
        <v/>
      </c>
      <c r="AD396" s="100">
        <f t="shared" si="29"/>
        <v>0</v>
      </c>
      <c r="AE396" s="101">
        <f t="shared" si="30"/>
        <v>0</v>
      </c>
      <c r="AF396" s="102">
        <f t="shared" si="31"/>
        <v>0</v>
      </c>
      <c r="AG396" s="102">
        <f t="shared" si="32"/>
        <v>0</v>
      </c>
      <c r="AH396" s="102">
        <f t="shared" si="33"/>
        <v>0</v>
      </c>
      <c r="AI396" s="6"/>
      <c r="AM396" s="6"/>
      <c r="AN396" s="6"/>
      <c r="AO396" s="6"/>
      <c r="AP396" s="6"/>
      <c r="AQ396" s="6"/>
      <c r="AR396" s="6"/>
      <c r="AS396" s="6"/>
      <c r="AT396" s="6"/>
    </row>
    <row r="397" spans="8:46" ht="15" customHeight="1">
      <c r="H397" s="95">
        <v>342</v>
      </c>
      <c r="I397" s="95">
        <f t="shared" si="10"/>
        <v>-693937</v>
      </c>
      <c r="J397" s="96">
        <f t="shared" si="11"/>
        <v>694304</v>
      </c>
      <c r="K397" s="97">
        <f t="shared" si="12"/>
        <v>0</v>
      </c>
      <c r="L397" s="97">
        <f t="shared" si="13"/>
        <v>0</v>
      </c>
      <c r="M397" s="97">
        <f t="shared" si="14"/>
        <v>0</v>
      </c>
      <c r="N397" s="98">
        <f t="shared" si="15"/>
        <v>1</v>
      </c>
      <c r="O397" s="97">
        <f t="shared" si="7"/>
        <v>0</v>
      </c>
      <c r="P397" s="97">
        <f t="shared" si="16"/>
        <v>1</v>
      </c>
      <c r="Q397" s="99">
        <f t="shared" si="8"/>
        <v>0</v>
      </c>
      <c r="R397" s="99">
        <f t="shared" si="17"/>
        <v>1</v>
      </c>
      <c r="S397" s="99">
        <f t="shared" si="18"/>
        <v>1</v>
      </c>
      <c r="T397" s="99">
        <f t="shared" si="19"/>
        <v>0</v>
      </c>
      <c r="U397" s="99">
        <f t="shared" si="20"/>
        <v>0</v>
      </c>
      <c r="V397" s="100">
        <f t="shared" si="21"/>
        <v>0</v>
      </c>
      <c r="W397" s="99">
        <f t="shared" si="22"/>
        <v>0</v>
      </c>
      <c r="X397" s="81">
        <f t="shared" si="23"/>
        <v>0</v>
      </c>
      <c r="Y397" s="81">
        <f t="shared" si="24"/>
        <v>0</v>
      </c>
      <c r="Z397" s="81">
        <f t="shared" si="25"/>
        <v>0</v>
      </c>
      <c r="AA397" s="81">
        <f t="shared" si="26"/>
        <v>0</v>
      </c>
      <c r="AB397" s="81">
        <f t="shared" si="27"/>
        <v>0</v>
      </c>
      <c r="AC397" s="81" t="str">
        <f t="shared" si="28"/>
        <v/>
      </c>
      <c r="AD397" s="100">
        <f t="shared" si="29"/>
        <v>0</v>
      </c>
      <c r="AE397" s="101">
        <f t="shared" si="30"/>
        <v>0</v>
      </c>
      <c r="AF397" s="102">
        <f t="shared" si="31"/>
        <v>0</v>
      </c>
      <c r="AG397" s="102">
        <f t="shared" si="32"/>
        <v>0</v>
      </c>
      <c r="AH397" s="102">
        <f t="shared" si="33"/>
        <v>0</v>
      </c>
      <c r="AI397" s="6"/>
      <c r="AM397" s="6"/>
      <c r="AN397" s="6"/>
      <c r="AO397" s="6"/>
      <c r="AP397" s="6"/>
      <c r="AQ397" s="6"/>
      <c r="AR397" s="6"/>
      <c r="AS397" s="6"/>
      <c r="AT397" s="6"/>
    </row>
    <row r="398" spans="8:46" ht="15" customHeight="1">
      <c r="H398" s="95">
        <v>343</v>
      </c>
      <c r="I398" s="95">
        <f t="shared" si="10"/>
        <v>-693938</v>
      </c>
      <c r="J398" s="96">
        <f t="shared" si="11"/>
        <v>694305</v>
      </c>
      <c r="K398" s="97">
        <f t="shared" si="12"/>
        <v>0</v>
      </c>
      <c r="L398" s="97">
        <f t="shared" si="13"/>
        <v>0</v>
      </c>
      <c r="M398" s="97">
        <f t="shared" si="14"/>
        <v>0</v>
      </c>
      <c r="N398" s="98">
        <f t="shared" si="15"/>
        <v>1</v>
      </c>
      <c r="O398" s="97">
        <f t="shared" si="7"/>
        <v>0</v>
      </c>
      <c r="P398" s="97">
        <f t="shared" si="16"/>
        <v>1</v>
      </c>
      <c r="Q398" s="99">
        <f t="shared" si="8"/>
        <v>0</v>
      </c>
      <c r="R398" s="99">
        <f t="shared" si="17"/>
        <v>1</v>
      </c>
      <c r="S398" s="99">
        <f t="shared" si="18"/>
        <v>1</v>
      </c>
      <c r="T398" s="99">
        <f t="shared" si="19"/>
        <v>0</v>
      </c>
      <c r="U398" s="99">
        <f t="shared" si="20"/>
        <v>0</v>
      </c>
      <c r="V398" s="100">
        <f t="shared" si="21"/>
        <v>0</v>
      </c>
      <c r="W398" s="99">
        <f t="shared" si="22"/>
        <v>0</v>
      </c>
      <c r="X398" s="81">
        <f t="shared" si="23"/>
        <v>0</v>
      </c>
      <c r="Y398" s="81">
        <f t="shared" si="24"/>
        <v>0</v>
      </c>
      <c r="Z398" s="81">
        <f t="shared" si="25"/>
        <v>0</v>
      </c>
      <c r="AA398" s="81">
        <f t="shared" si="26"/>
        <v>0</v>
      </c>
      <c r="AB398" s="81">
        <f t="shared" si="27"/>
        <v>0</v>
      </c>
      <c r="AC398" s="81" t="str">
        <f t="shared" si="28"/>
        <v/>
      </c>
      <c r="AD398" s="100">
        <f t="shared" si="29"/>
        <v>0</v>
      </c>
      <c r="AE398" s="101">
        <f t="shared" si="30"/>
        <v>0</v>
      </c>
      <c r="AF398" s="102">
        <f t="shared" si="31"/>
        <v>0</v>
      </c>
      <c r="AG398" s="102">
        <f t="shared" si="32"/>
        <v>0</v>
      </c>
      <c r="AH398" s="102">
        <f t="shared" si="33"/>
        <v>0</v>
      </c>
      <c r="AI398" s="6"/>
      <c r="AM398" s="6"/>
      <c r="AN398" s="6"/>
      <c r="AO398" s="6"/>
      <c r="AP398" s="6"/>
      <c r="AQ398" s="6"/>
      <c r="AR398" s="6"/>
      <c r="AS398" s="6"/>
      <c r="AT398" s="6"/>
    </row>
    <row r="399" spans="8:46" ht="15" customHeight="1">
      <c r="H399" s="95">
        <v>344</v>
      </c>
      <c r="I399" s="95">
        <f t="shared" si="10"/>
        <v>-693939</v>
      </c>
      <c r="J399" s="96">
        <f t="shared" si="11"/>
        <v>694306</v>
      </c>
      <c r="K399" s="97">
        <f t="shared" si="12"/>
        <v>0</v>
      </c>
      <c r="L399" s="97">
        <f t="shared" si="13"/>
        <v>0</v>
      </c>
      <c r="M399" s="97">
        <f t="shared" si="14"/>
        <v>0</v>
      </c>
      <c r="N399" s="98">
        <f t="shared" si="15"/>
        <v>1</v>
      </c>
      <c r="O399" s="97">
        <f t="shared" si="7"/>
        <v>0</v>
      </c>
      <c r="P399" s="97">
        <f t="shared" si="16"/>
        <v>1</v>
      </c>
      <c r="Q399" s="99">
        <f t="shared" si="8"/>
        <v>0</v>
      </c>
      <c r="R399" s="99">
        <f t="shared" si="17"/>
        <v>1</v>
      </c>
      <c r="S399" s="99">
        <f t="shared" si="18"/>
        <v>1</v>
      </c>
      <c r="T399" s="99">
        <f t="shared" si="19"/>
        <v>0</v>
      </c>
      <c r="U399" s="99">
        <f t="shared" si="20"/>
        <v>0</v>
      </c>
      <c r="V399" s="100">
        <f t="shared" si="21"/>
        <v>0</v>
      </c>
      <c r="W399" s="99">
        <f t="shared" si="22"/>
        <v>0</v>
      </c>
      <c r="X399" s="81">
        <f t="shared" si="23"/>
        <v>0</v>
      </c>
      <c r="Y399" s="81">
        <f t="shared" si="24"/>
        <v>0</v>
      </c>
      <c r="Z399" s="81">
        <f t="shared" si="25"/>
        <v>0</v>
      </c>
      <c r="AA399" s="81">
        <f t="shared" si="26"/>
        <v>0</v>
      </c>
      <c r="AB399" s="81">
        <f t="shared" si="27"/>
        <v>0</v>
      </c>
      <c r="AC399" s="81" t="str">
        <f t="shared" si="28"/>
        <v/>
      </c>
      <c r="AD399" s="100">
        <f t="shared" si="29"/>
        <v>0</v>
      </c>
      <c r="AE399" s="101">
        <f t="shared" si="30"/>
        <v>0</v>
      </c>
      <c r="AF399" s="102">
        <f t="shared" si="31"/>
        <v>0</v>
      </c>
      <c r="AG399" s="102">
        <f t="shared" si="32"/>
        <v>0</v>
      </c>
      <c r="AH399" s="102">
        <f t="shared" si="33"/>
        <v>0</v>
      </c>
      <c r="AI399" s="6"/>
      <c r="AM399" s="6"/>
      <c r="AN399" s="6"/>
      <c r="AO399" s="6"/>
      <c r="AP399" s="6"/>
      <c r="AQ399" s="6"/>
      <c r="AR399" s="6"/>
      <c r="AS399" s="6"/>
      <c r="AT399" s="6"/>
    </row>
    <row r="400" spans="8:46" ht="15" customHeight="1">
      <c r="H400" s="95">
        <v>345</v>
      </c>
      <c r="I400" s="95">
        <f t="shared" si="10"/>
        <v>-693940</v>
      </c>
      <c r="J400" s="96">
        <f t="shared" si="11"/>
        <v>694307</v>
      </c>
      <c r="K400" s="97">
        <f t="shared" si="12"/>
        <v>0</v>
      </c>
      <c r="L400" s="97">
        <f t="shared" si="13"/>
        <v>0</v>
      </c>
      <c r="M400" s="97">
        <f t="shared" si="14"/>
        <v>0</v>
      </c>
      <c r="N400" s="98">
        <f t="shared" si="15"/>
        <v>1</v>
      </c>
      <c r="O400" s="97">
        <f t="shared" si="7"/>
        <v>0</v>
      </c>
      <c r="P400" s="97">
        <f t="shared" si="16"/>
        <v>1</v>
      </c>
      <c r="Q400" s="99">
        <f t="shared" si="8"/>
        <v>0</v>
      </c>
      <c r="R400" s="99">
        <f t="shared" si="17"/>
        <v>1</v>
      </c>
      <c r="S400" s="99">
        <f t="shared" si="18"/>
        <v>1</v>
      </c>
      <c r="T400" s="99">
        <f t="shared" si="19"/>
        <v>0</v>
      </c>
      <c r="U400" s="99">
        <f t="shared" si="20"/>
        <v>0</v>
      </c>
      <c r="V400" s="100">
        <f t="shared" si="21"/>
        <v>0</v>
      </c>
      <c r="W400" s="99">
        <f t="shared" si="22"/>
        <v>0</v>
      </c>
      <c r="X400" s="81">
        <f t="shared" si="23"/>
        <v>0</v>
      </c>
      <c r="Y400" s="81">
        <f t="shared" si="24"/>
        <v>0</v>
      </c>
      <c r="Z400" s="81">
        <f t="shared" si="25"/>
        <v>0</v>
      </c>
      <c r="AA400" s="81">
        <f t="shared" si="26"/>
        <v>0</v>
      </c>
      <c r="AB400" s="81">
        <f t="shared" si="27"/>
        <v>0</v>
      </c>
      <c r="AC400" s="81" t="str">
        <f t="shared" si="28"/>
        <v/>
      </c>
      <c r="AD400" s="100">
        <f t="shared" si="29"/>
        <v>0</v>
      </c>
      <c r="AE400" s="101">
        <f t="shared" si="30"/>
        <v>0</v>
      </c>
      <c r="AF400" s="102">
        <f t="shared" si="31"/>
        <v>0</v>
      </c>
      <c r="AG400" s="102">
        <f t="shared" si="32"/>
        <v>0</v>
      </c>
      <c r="AH400" s="102">
        <f t="shared" si="33"/>
        <v>0</v>
      </c>
      <c r="AI400" s="6"/>
      <c r="AM400" s="6"/>
      <c r="AN400" s="6"/>
      <c r="AO400" s="6"/>
      <c r="AP400" s="6"/>
      <c r="AQ400" s="6"/>
      <c r="AR400" s="6"/>
      <c r="AS400" s="6"/>
      <c r="AT400" s="6"/>
    </row>
    <row r="401" spans="8:46" ht="15" customHeight="1">
      <c r="H401" s="95">
        <v>346</v>
      </c>
      <c r="I401" s="95">
        <f t="shared" si="10"/>
        <v>-693941</v>
      </c>
      <c r="J401" s="96">
        <f t="shared" si="11"/>
        <v>694308</v>
      </c>
      <c r="K401" s="97">
        <f t="shared" si="12"/>
        <v>0</v>
      </c>
      <c r="L401" s="97">
        <f t="shared" si="13"/>
        <v>0</v>
      </c>
      <c r="M401" s="97">
        <f t="shared" si="14"/>
        <v>0</v>
      </c>
      <c r="N401" s="98">
        <f t="shared" si="15"/>
        <v>1</v>
      </c>
      <c r="O401" s="97">
        <f t="shared" si="7"/>
        <v>0</v>
      </c>
      <c r="P401" s="97">
        <f t="shared" si="16"/>
        <v>1</v>
      </c>
      <c r="Q401" s="99">
        <f t="shared" si="8"/>
        <v>0</v>
      </c>
      <c r="R401" s="99">
        <f t="shared" si="17"/>
        <v>1</v>
      </c>
      <c r="S401" s="99">
        <f t="shared" si="18"/>
        <v>1</v>
      </c>
      <c r="T401" s="99">
        <f t="shared" si="19"/>
        <v>0</v>
      </c>
      <c r="U401" s="99">
        <f t="shared" si="20"/>
        <v>0</v>
      </c>
      <c r="V401" s="100">
        <f t="shared" si="21"/>
        <v>0</v>
      </c>
      <c r="W401" s="99">
        <f t="shared" si="22"/>
        <v>0</v>
      </c>
      <c r="X401" s="81">
        <f t="shared" si="23"/>
        <v>0</v>
      </c>
      <c r="Y401" s="81">
        <f t="shared" si="24"/>
        <v>0</v>
      </c>
      <c r="Z401" s="81">
        <f t="shared" si="25"/>
        <v>0</v>
      </c>
      <c r="AA401" s="81">
        <f t="shared" si="26"/>
        <v>0</v>
      </c>
      <c r="AB401" s="81">
        <f t="shared" si="27"/>
        <v>0</v>
      </c>
      <c r="AC401" s="81" t="str">
        <f t="shared" si="28"/>
        <v/>
      </c>
      <c r="AD401" s="100">
        <f t="shared" si="29"/>
        <v>0</v>
      </c>
      <c r="AE401" s="101">
        <f t="shared" si="30"/>
        <v>0</v>
      </c>
      <c r="AF401" s="102">
        <f t="shared" si="31"/>
        <v>0</v>
      </c>
      <c r="AG401" s="102">
        <f t="shared" si="32"/>
        <v>0</v>
      </c>
      <c r="AH401" s="102">
        <f t="shared" si="33"/>
        <v>0</v>
      </c>
      <c r="AI401" s="6"/>
      <c r="AM401" s="6"/>
      <c r="AN401" s="6"/>
      <c r="AO401" s="6"/>
      <c r="AP401" s="6"/>
      <c r="AQ401" s="6"/>
      <c r="AR401" s="6"/>
      <c r="AS401" s="6"/>
      <c r="AT401" s="6"/>
    </row>
    <row r="402" spans="8:46" ht="15" customHeight="1">
      <c r="H402" s="95">
        <v>347</v>
      </c>
      <c r="I402" s="95">
        <f t="shared" si="10"/>
        <v>-693942</v>
      </c>
      <c r="J402" s="96">
        <f t="shared" si="11"/>
        <v>694309</v>
      </c>
      <c r="K402" s="97">
        <f t="shared" si="12"/>
        <v>0</v>
      </c>
      <c r="L402" s="97">
        <f t="shared" si="13"/>
        <v>0</v>
      </c>
      <c r="M402" s="97">
        <f t="shared" si="14"/>
        <v>0</v>
      </c>
      <c r="N402" s="98">
        <f t="shared" si="15"/>
        <v>1</v>
      </c>
      <c r="O402" s="97">
        <f t="shared" si="7"/>
        <v>0</v>
      </c>
      <c r="P402" s="97">
        <f t="shared" si="16"/>
        <v>1</v>
      </c>
      <c r="Q402" s="99">
        <f t="shared" si="8"/>
        <v>0</v>
      </c>
      <c r="R402" s="99">
        <f t="shared" si="17"/>
        <v>1</v>
      </c>
      <c r="S402" s="99">
        <f t="shared" si="18"/>
        <v>1</v>
      </c>
      <c r="T402" s="99">
        <f t="shared" si="19"/>
        <v>0</v>
      </c>
      <c r="U402" s="99">
        <f t="shared" si="20"/>
        <v>0</v>
      </c>
      <c r="V402" s="100">
        <f t="shared" si="21"/>
        <v>0</v>
      </c>
      <c r="W402" s="99">
        <f t="shared" si="22"/>
        <v>0</v>
      </c>
      <c r="X402" s="81">
        <f t="shared" si="23"/>
        <v>0</v>
      </c>
      <c r="Y402" s="81">
        <f t="shared" si="24"/>
        <v>0</v>
      </c>
      <c r="Z402" s="81">
        <f t="shared" si="25"/>
        <v>0</v>
      </c>
      <c r="AA402" s="81">
        <f t="shared" si="26"/>
        <v>0</v>
      </c>
      <c r="AB402" s="81">
        <f t="shared" si="27"/>
        <v>0</v>
      </c>
      <c r="AC402" s="81" t="str">
        <f t="shared" si="28"/>
        <v/>
      </c>
      <c r="AD402" s="100">
        <f t="shared" si="29"/>
        <v>0</v>
      </c>
      <c r="AE402" s="101">
        <f t="shared" si="30"/>
        <v>0</v>
      </c>
      <c r="AF402" s="102">
        <f t="shared" si="31"/>
        <v>0</v>
      </c>
      <c r="AG402" s="102">
        <f t="shared" si="32"/>
        <v>0</v>
      </c>
      <c r="AH402" s="102">
        <f t="shared" si="33"/>
        <v>0</v>
      </c>
      <c r="AI402" s="6"/>
      <c r="AM402" s="6"/>
      <c r="AN402" s="6"/>
      <c r="AO402" s="6"/>
      <c r="AP402" s="6"/>
      <c r="AQ402" s="6"/>
      <c r="AR402" s="6"/>
      <c r="AS402" s="6"/>
      <c r="AT402" s="6"/>
    </row>
    <row r="403" spans="8:46" ht="15" customHeight="1">
      <c r="H403" s="95">
        <v>348</v>
      </c>
      <c r="I403" s="95">
        <f t="shared" si="10"/>
        <v>-693943</v>
      </c>
      <c r="J403" s="96">
        <f t="shared" si="11"/>
        <v>694310</v>
      </c>
      <c r="K403" s="97">
        <f t="shared" si="12"/>
        <v>0</v>
      </c>
      <c r="L403" s="97">
        <f t="shared" si="13"/>
        <v>0</v>
      </c>
      <c r="M403" s="97">
        <f t="shared" si="14"/>
        <v>0</v>
      </c>
      <c r="N403" s="98">
        <f t="shared" si="15"/>
        <v>1</v>
      </c>
      <c r="O403" s="97">
        <f t="shared" si="7"/>
        <v>0</v>
      </c>
      <c r="P403" s="97">
        <f t="shared" si="16"/>
        <v>1</v>
      </c>
      <c r="Q403" s="99">
        <f t="shared" si="8"/>
        <v>0</v>
      </c>
      <c r="R403" s="99">
        <f t="shared" si="17"/>
        <v>1</v>
      </c>
      <c r="S403" s="99">
        <f t="shared" si="18"/>
        <v>1</v>
      </c>
      <c r="T403" s="99">
        <f t="shared" si="19"/>
        <v>0</v>
      </c>
      <c r="U403" s="99">
        <f t="shared" si="20"/>
        <v>0</v>
      </c>
      <c r="V403" s="100">
        <f t="shared" si="21"/>
        <v>0</v>
      </c>
      <c r="W403" s="99">
        <f t="shared" si="22"/>
        <v>0</v>
      </c>
      <c r="X403" s="81">
        <f t="shared" si="23"/>
        <v>0</v>
      </c>
      <c r="Y403" s="81">
        <f t="shared" si="24"/>
        <v>0</v>
      </c>
      <c r="Z403" s="81">
        <f t="shared" si="25"/>
        <v>0</v>
      </c>
      <c r="AA403" s="81">
        <f t="shared" si="26"/>
        <v>0</v>
      </c>
      <c r="AB403" s="81">
        <f t="shared" si="27"/>
        <v>0</v>
      </c>
      <c r="AC403" s="81" t="str">
        <f t="shared" si="28"/>
        <v/>
      </c>
      <c r="AD403" s="100">
        <f t="shared" si="29"/>
        <v>0</v>
      </c>
      <c r="AE403" s="101">
        <f t="shared" si="30"/>
        <v>0</v>
      </c>
      <c r="AF403" s="102">
        <f t="shared" si="31"/>
        <v>0</v>
      </c>
      <c r="AG403" s="102">
        <f t="shared" si="32"/>
        <v>0</v>
      </c>
      <c r="AH403" s="102">
        <f t="shared" si="33"/>
        <v>0</v>
      </c>
      <c r="AI403" s="6"/>
      <c r="AM403" s="6"/>
      <c r="AN403" s="6"/>
      <c r="AO403" s="6"/>
      <c r="AP403" s="6"/>
      <c r="AQ403" s="6"/>
      <c r="AR403" s="6"/>
      <c r="AS403" s="6"/>
      <c r="AT403" s="6"/>
    </row>
    <row r="404" spans="8:46" ht="15" customHeight="1">
      <c r="H404" s="95">
        <v>349</v>
      </c>
      <c r="I404" s="95">
        <f t="shared" si="10"/>
        <v>-693944</v>
      </c>
      <c r="J404" s="96">
        <f t="shared" si="11"/>
        <v>694311</v>
      </c>
      <c r="K404" s="97">
        <f t="shared" si="12"/>
        <v>0</v>
      </c>
      <c r="L404" s="97">
        <f t="shared" si="13"/>
        <v>0</v>
      </c>
      <c r="M404" s="97">
        <f t="shared" si="14"/>
        <v>0</v>
      </c>
      <c r="N404" s="98">
        <f t="shared" si="15"/>
        <v>1</v>
      </c>
      <c r="O404" s="97">
        <f t="shared" si="7"/>
        <v>0</v>
      </c>
      <c r="P404" s="97">
        <f t="shared" si="16"/>
        <v>1</v>
      </c>
      <c r="Q404" s="99">
        <f t="shared" si="8"/>
        <v>0</v>
      </c>
      <c r="R404" s="99">
        <f t="shared" si="17"/>
        <v>1</v>
      </c>
      <c r="S404" s="99">
        <f t="shared" si="18"/>
        <v>1</v>
      </c>
      <c r="T404" s="99">
        <f t="shared" si="19"/>
        <v>0</v>
      </c>
      <c r="U404" s="99">
        <f t="shared" si="20"/>
        <v>0</v>
      </c>
      <c r="V404" s="100">
        <f t="shared" si="21"/>
        <v>0</v>
      </c>
      <c r="W404" s="99">
        <f t="shared" si="22"/>
        <v>0</v>
      </c>
      <c r="X404" s="81">
        <f t="shared" si="23"/>
        <v>0</v>
      </c>
      <c r="Y404" s="81">
        <f t="shared" si="24"/>
        <v>0</v>
      </c>
      <c r="Z404" s="81">
        <f t="shared" si="25"/>
        <v>0</v>
      </c>
      <c r="AA404" s="81">
        <f t="shared" si="26"/>
        <v>0</v>
      </c>
      <c r="AB404" s="81">
        <f t="shared" si="27"/>
        <v>0</v>
      </c>
      <c r="AC404" s="81" t="str">
        <f t="shared" si="28"/>
        <v/>
      </c>
      <c r="AD404" s="100">
        <f t="shared" si="29"/>
        <v>0</v>
      </c>
      <c r="AE404" s="101">
        <f t="shared" si="30"/>
        <v>0</v>
      </c>
      <c r="AF404" s="102">
        <f t="shared" si="31"/>
        <v>0</v>
      </c>
      <c r="AG404" s="102">
        <f t="shared" si="32"/>
        <v>0</v>
      </c>
      <c r="AH404" s="102">
        <f t="shared" si="33"/>
        <v>0</v>
      </c>
      <c r="AI404" s="6"/>
      <c r="AM404" s="6"/>
      <c r="AN404" s="6"/>
      <c r="AO404" s="6"/>
      <c r="AP404" s="6"/>
      <c r="AQ404" s="6"/>
      <c r="AR404" s="6"/>
      <c r="AS404" s="6"/>
      <c r="AT404" s="6"/>
    </row>
    <row r="405" spans="8:46" ht="15" customHeight="1">
      <c r="H405" s="95">
        <v>350</v>
      </c>
      <c r="I405" s="95">
        <f t="shared" si="10"/>
        <v>-693945</v>
      </c>
      <c r="J405" s="96">
        <f t="shared" si="11"/>
        <v>694312</v>
      </c>
      <c r="K405" s="97">
        <f t="shared" si="12"/>
        <v>0</v>
      </c>
      <c r="L405" s="97">
        <f t="shared" si="13"/>
        <v>0</v>
      </c>
      <c r="M405" s="97">
        <f t="shared" si="14"/>
        <v>0</v>
      </c>
      <c r="N405" s="98">
        <f t="shared" si="15"/>
        <v>1</v>
      </c>
      <c r="O405" s="97">
        <f t="shared" si="7"/>
        <v>0</v>
      </c>
      <c r="P405" s="97">
        <f t="shared" si="16"/>
        <v>1</v>
      </c>
      <c r="Q405" s="99">
        <f t="shared" si="8"/>
        <v>0</v>
      </c>
      <c r="R405" s="99">
        <f t="shared" si="17"/>
        <v>1</v>
      </c>
      <c r="S405" s="99">
        <f t="shared" si="18"/>
        <v>1</v>
      </c>
      <c r="T405" s="99">
        <f t="shared" si="19"/>
        <v>0</v>
      </c>
      <c r="U405" s="99">
        <f t="shared" si="20"/>
        <v>0</v>
      </c>
      <c r="V405" s="100">
        <f t="shared" si="21"/>
        <v>0</v>
      </c>
      <c r="W405" s="99">
        <f t="shared" si="22"/>
        <v>0</v>
      </c>
      <c r="X405" s="81">
        <f t="shared" si="23"/>
        <v>0</v>
      </c>
      <c r="Y405" s="81">
        <f t="shared" si="24"/>
        <v>0</v>
      </c>
      <c r="Z405" s="81">
        <f t="shared" si="25"/>
        <v>0</v>
      </c>
      <c r="AA405" s="81">
        <f t="shared" si="26"/>
        <v>0</v>
      </c>
      <c r="AB405" s="81">
        <f t="shared" si="27"/>
        <v>0</v>
      </c>
      <c r="AC405" s="81" t="str">
        <f t="shared" si="28"/>
        <v/>
      </c>
      <c r="AD405" s="100">
        <f t="shared" si="29"/>
        <v>0</v>
      </c>
      <c r="AE405" s="101">
        <f t="shared" si="30"/>
        <v>0</v>
      </c>
      <c r="AF405" s="102">
        <f t="shared" si="31"/>
        <v>0</v>
      </c>
      <c r="AG405" s="102">
        <f t="shared" si="32"/>
        <v>0</v>
      </c>
      <c r="AH405" s="102">
        <f t="shared" si="33"/>
        <v>0</v>
      </c>
      <c r="AI405" s="6"/>
      <c r="AM405" s="6"/>
      <c r="AN405" s="6"/>
      <c r="AO405" s="6"/>
      <c r="AP405" s="6"/>
      <c r="AQ405" s="6"/>
      <c r="AR405" s="6"/>
      <c r="AS405" s="6"/>
      <c r="AT405" s="6"/>
    </row>
    <row r="406" spans="8:46" ht="15" customHeight="1">
      <c r="H406" s="95">
        <v>351</v>
      </c>
      <c r="I406" s="95">
        <f t="shared" si="10"/>
        <v>-693946</v>
      </c>
      <c r="J406" s="96">
        <f t="shared" si="11"/>
        <v>694313</v>
      </c>
      <c r="K406" s="97">
        <f t="shared" si="12"/>
        <v>0</v>
      </c>
      <c r="L406" s="97">
        <f t="shared" si="13"/>
        <v>0</v>
      </c>
      <c r="M406" s="97">
        <f t="shared" si="14"/>
        <v>0</v>
      </c>
      <c r="N406" s="98">
        <f t="shared" si="15"/>
        <v>1</v>
      </c>
      <c r="O406" s="97">
        <f t="shared" si="7"/>
        <v>0</v>
      </c>
      <c r="P406" s="97">
        <f t="shared" si="16"/>
        <v>1</v>
      </c>
      <c r="Q406" s="99">
        <f t="shared" si="8"/>
        <v>0</v>
      </c>
      <c r="R406" s="99">
        <f t="shared" si="17"/>
        <v>1</v>
      </c>
      <c r="S406" s="99">
        <f t="shared" si="18"/>
        <v>1</v>
      </c>
      <c r="T406" s="99">
        <f t="shared" si="19"/>
        <v>0</v>
      </c>
      <c r="U406" s="99">
        <f t="shared" si="20"/>
        <v>0</v>
      </c>
      <c r="V406" s="100">
        <f t="shared" si="21"/>
        <v>0</v>
      </c>
      <c r="W406" s="99">
        <f t="shared" si="22"/>
        <v>0</v>
      </c>
      <c r="X406" s="81">
        <f t="shared" si="23"/>
        <v>0</v>
      </c>
      <c r="Y406" s="81">
        <f t="shared" si="24"/>
        <v>0</v>
      </c>
      <c r="Z406" s="81">
        <f t="shared" si="25"/>
        <v>0</v>
      </c>
      <c r="AA406" s="81">
        <f t="shared" si="26"/>
        <v>0</v>
      </c>
      <c r="AB406" s="81">
        <f t="shared" si="27"/>
        <v>0</v>
      </c>
      <c r="AC406" s="81" t="str">
        <f t="shared" si="28"/>
        <v/>
      </c>
      <c r="AD406" s="100">
        <f t="shared" si="29"/>
        <v>0</v>
      </c>
      <c r="AE406" s="101">
        <f t="shared" si="30"/>
        <v>0</v>
      </c>
      <c r="AF406" s="102">
        <f t="shared" si="31"/>
        <v>0</v>
      </c>
      <c r="AG406" s="102">
        <f t="shared" si="32"/>
        <v>0</v>
      </c>
      <c r="AH406" s="102">
        <f t="shared" si="33"/>
        <v>0</v>
      </c>
      <c r="AI406" s="6"/>
      <c r="AM406" s="6"/>
      <c r="AN406" s="6"/>
      <c r="AO406" s="6"/>
      <c r="AP406" s="6"/>
      <c r="AQ406" s="6"/>
      <c r="AR406" s="6"/>
      <c r="AS406" s="6"/>
      <c r="AT406" s="6"/>
    </row>
    <row r="407" spans="8:46" ht="15" customHeight="1">
      <c r="H407" s="95">
        <v>352</v>
      </c>
      <c r="I407" s="95">
        <f t="shared" si="10"/>
        <v>-693947</v>
      </c>
      <c r="J407" s="96">
        <f t="shared" si="11"/>
        <v>694314</v>
      </c>
      <c r="K407" s="97">
        <f t="shared" si="12"/>
        <v>0</v>
      </c>
      <c r="L407" s="97">
        <f t="shared" si="13"/>
        <v>0</v>
      </c>
      <c r="M407" s="97">
        <f t="shared" si="14"/>
        <v>0</v>
      </c>
      <c r="N407" s="98">
        <f t="shared" si="15"/>
        <v>1</v>
      </c>
      <c r="O407" s="97">
        <f t="shared" si="7"/>
        <v>0</v>
      </c>
      <c r="P407" s="97">
        <f t="shared" si="16"/>
        <v>1</v>
      </c>
      <c r="Q407" s="99">
        <f t="shared" si="8"/>
        <v>0</v>
      </c>
      <c r="R407" s="99">
        <f t="shared" si="17"/>
        <v>1</v>
      </c>
      <c r="S407" s="99">
        <f t="shared" si="18"/>
        <v>1</v>
      </c>
      <c r="T407" s="99">
        <f t="shared" si="19"/>
        <v>0</v>
      </c>
      <c r="U407" s="99">
        <f t="shared" si="20"/>
        <v>0</v>
      </c>
      <c r="V407" s="100">
        <f t="shared" si="21"/>
        <v>0</v>
      </c>
      <c r="W407" s="99">
        <f t="shared" si="22"/>
        <v>0</v>
      </c>
      <c r="X407" s="81">
        <f t="shared" si="23"/>
        <v>0</v>
      </c>
      <c r="Y407" s="81">
        <f t="shared" si="24"/>
        <v>0</v>
      </c>
      <c r="Z407" s="81">
        <f t="shared" si="25"/>
        <v>0</v>
      </c>
      <c r="AA407" s="81">
        <f t="shared" si="26"/>
        <v>0</v>
      </c>
      <c r="AB407" s="81">
        <f t="shared" si="27"/>
        <v>0</v>
      </c>
      <c r="AC407" s="81" t="str">
        <f t="shared" si="28"/>
        <v/>
      </c>
      <c r="AD407" s="100">
        <f t="shared" si="29"/>
        <v>0</v>
      </c>
      <c r="AE407" s="101">
        <f t="shared" si="30"/>
        <v>0</v>
      </c>
      <c r="AF407" s="102">
        <f t="shared" si="31"/>
        <v>0</v>
      </c>
      <c r="AG407" s="102">
        <f t="shared" si="32"/>
        <v>0</v>
      </c>
      <c r="AH407" s="102">
        <f t="shared" si="33"/>
        <v>0</v>
      </c>
      <c r="AI407" s="6"/>
      <c r="AM407" s="6"/>
      <c r="AN407" s="6"/>
      <c r="AO407" s="6"/>
      <c r="AP407" s="6"/>
      <c r="AQ407" s="6"/>
      <c r="AR407" s="6"/>
      <c r="AS407" s="6"/>
      <c r="AT407" s="6"/>
    </row>
    <row r="408" spans="8:46" ht="15" customHeight="1">
      <c r="H408" s="95">
        <v>353</v>
      </c>
      <c r="I408" s="95">
        <f t="shared" si="10"/>
        <v>-693948</v>
      </c>
      <c r="J408" s="96">
        <f t="shared" si="11"/>
        <v>694315</v>
      </c>
      <c r="K408" s="97">
        <f t="shared" si="12"/>
        <v>0</v>
      </c>
      <c r="L408" s="97">
        <f t="shared" si="13"/>
        <v>0</v>
      </c>
      <c r="M408" s="97">
        <f t="shared" si="14"/>
        <v>0</v>
      </c>
      <c r="N408" s="98">
        <f t="shared" si="15"/>
        <v>1</v>
      </c>
      <c r="O408" s="97">
        <f t="shared" si="7"/>
        <v>0</v>
      </c>
      <c r="P408" s="97">
        <f t="shared" si="16"/>
        <v>1</v>
      </c>
      <c r="Q408" s="99">
        <f t="shared" si="8"/>
        <v>0</v>
      </c>
      <c r="R408" s="99">
        <f t="shared" si="17"/>
        <v>1</v>
      </c>
      <c r="S408" s="99">
        <f t="shared" si="18"/>
        <v>1</v>
      </c>
      <c r="T408" s="99">
        <f t="shared" si="19"/>
        <v>0</v>
      </c>
      <c r="U408" s="99">
        <f t="shared" si="20"/>
        <v>0</v>
      </c>
      <c r="V408" s="100">
        <f t="shared" si="21"/>
        <v>0</v>
      </c>
      <c r="W408" s="99">
        <f t="shared" si="22"/>
        <v>0</v>
      </c>
      <c r="X408" s="81">
        <f t="shared" si="23"/>
        <v>0</v>
      </c>
      <c r="Y408" s="81">
        <f t="shared" si="24"/>
        <v>0</v>
      </c>
      <c r="Z408" s="81">
        <f t="shared" si="25"/>
        <v>0</v>
      </c>
      <c r="AA408" s="81">
        <f t="shared" si="26"/>
        <v>0</v>
      </c>
      <c r="AB408" s="81">
        <f t="shared" si="27"/>
        <v>0</v>
      </c>
      <c r="AC408" s="81" t="str">
        <f t="shared" si="28"/>
        <v/>
      </c>
      <c r="AD408" s="100">
        <f t="shared" si="29"/>
        <v>0</v>
      </c>
      <c r="AE408" s="101">
        <f t="shared" si="30"/>
        <v>0</v>
      </c>
      <c r="AF408" s="102">
        <f t="shared" si="31"/>
        <v>0</v>
      </c>
      <c r="AG408" s="102">
        <f t="shared" si="32"/>
        <v>0</v>
      </c>
      <c r="AH408" s="102">
        <f t="shared" si="33"/>
        <v>0</v>
      </c>
      <c r="AI408" s="6"/>
      <c r="AM408" s="6"/>
      <c r="AN408" s="6"/>
      <c r="AO408" s="6"/>
      <c r="AP408" s="6"/>
      <c r="AQ408" s="6"/>
      <c r="AR408" s="6"/>
      <c r="AS408" s="6"/>
      <c r="AT408" s="6"/>
    </row>
    <row r="409" spans="8:46" ht="15" customHeight="1">
      <c r="H409" s="95">
        <v>354</v>
      </c>
      <c r="I409" s="95">
        <f t="shared" si="10"/>
        <v>-693949</v>
      </c>
      <c r="J409" s="96">
        <f t="shared" si="11"/>
        <v>694316</v>
      </c>
      <c r="K409" s="97">
        <f t="shared" si="12"/>
        <v>0</v>
      </c>
      <c r="L409" s="97">
        <f t="shared" si="13"/>
        <v>0</v>
      </c>
      <c r="M409" s="97">
        <f t="shared" si="14"/>
        <v>0</v>
      </c>
      <c r="N409" s="98">
        <f t="shared" si="15"/>
        <v>1</v>
      </c>
      <c r="O409" s="97">
        <f t="shared" si="7"/>
        <v>0</v>
      </c>
      <c r="P409" s="97">
        <f t="shared" si="16"/>
        <v>1</v>
      </c>
      <c r="Q409" s="99">
        <f t="shared" si="8"/>
        <v>0</v>
      </c>
      <c r="R409" s="99">
        <f t="shared" si="17"/>
        <v>1</v>
      </c>
      <c r="S409" s="99">
        <f t="shared" si="18"/>
        <v>1</v>
      </c>
      <c r="T409" s="99">
        <f t="shared" si="19"/>
        <v>0</v>
      </c>
      <c r="U409" s="99">
        <f t="shared" si="20"/>
        <v>0</v>
      </c>
      <c r="V409" s="100">
        <f t="shared" si="21"/>
        <v>0</v>
      </c>
      <c r="W409" s="99">
        <f t="shared" si="22"/>
        <v>0</v>
      </c>
      <c r="X409" s="81">
        <f t="shared" si="23"/>
        <v>0</v>
      </c>
      <c r="Y409" s="81">
        <f t="shared" si="24"/>
        <v>0</v>
      </c>
      <c r="Z409" s="81">
        <f t="shared" si="25"/>
        <v>0</v>
      </c>
      <c r="AA409" s="81">
        <f t="shared" si="26"/>
        <v>0</v>
      </c>
      <c r="AB409" s="81">
        <f t="shared" si="27"/>
        <v>0</v>
      </c>
      <c r="AC409" s="81" t="str">
        <f t="shared" si="28"/>
        <v/>
      </c>
      <c r="AD409" s="100">
        <f t="shared" si="29"/>
        <v>0</v>
      </c>
      <c r="AE409" s="101">
        <f t="shared" si="30"/>
        <v>0</v>
      </c>
      <c r="AF409" s="102">
        <f t="shared" si="31"/>
        <v>0</v>
      </c>
      <c r="AG409" s="102">
        <f t="shared" si="32"/>
        <v>0</v>
      </c>
      <c r="AH409" s="102">
        <f t="shared" si="33"/>
        <v>0</v>
      </c>
      <c r="AI409" s="6"/>
      <c r="AM409" s="6"/>
      <c r="AN409" s="6"/>
      <c r="AO409" s="6"/>
      <c r="AP409" s="6"/>
      <c r="AQ409" s="6"/>
      <c r="AR409" s="6"/>
      <c r="AS409" s="6"/>
      <c r="AT409" s="6"/>
    </row>
    <row r="410" spans="8:46" ht="15" customHeight="1">
      <c r="H410" s="95">
        <v>355</v>
      </c>
      <c r="I410" s="95">
        <f t="shared" si="10"/>
        <v>-693950</v>
      </c>
      <c r="J410" s="96">
        <f t="shared" si="11"/>
        <v>694317</v>
      </c>
      <c r="K410" s="97">
        <f t="shared" si="12"/>
        <v>0</v>
      </c>
      <c r="L410" s="97">
        <f t="shared" si="13"/>
        <v>0</v>
      </c>
      <c r="M410" s="97">
        <f t="shared" si="14"/>
        <v>0</v>
      </c>
      <c r="N410" s="98">
        <f t="shared" si="15"/>
        <v>1</v>
      </c>
      <c r="O410" s="97">
        <f t="shared" si="7"/>
        <v>0</v>
      </c>
      <c r="P410" s="97">
        <f t="shared" si="16"/>
        <v>1</v>
      </c>
      <c r="Q410" s="99">
        <f t="shared" si="8"/>
        <v>0</v>
      </c>
      <c r="R410" s="99">
        <f t="shared" si="17"/>
        <v>1</v>
      </c>
      <c r="S410" s="99">
        <f t="shared" si="18"/>
        <v>1</v>
      </c>
      <c r="T410" s="99">
        <f t="shared" si="19"/>
        <v>0</v>
      </c>
      <c r="U410" s="99">
        <f t="shared" si="20"/>
        <v>0</v>
      </c>
      <c r="V410" s="100">
        <f t="shared" si="21"/>
        <v>0</v>
      </c>
      <c r="W410" s="99">
        <f t="shared" si="22"/>
        <v>0</v>
      </c>
      <c r="X410" s="81">
        <f t="shared" si="23"/>
        <v>0</v>
      </c>
      <c r="Y410" s="81">
        <f t="shared" si="24"/>
        <v>0</v>
      </c>
      <c r="Z410" s="81">
        <f t="shared" si="25"/>
        <v>0</v>
      </c>
      <c r="AA410" s="81">
        <f t="shared" si="26"/>
        <v>0</v>
      </c>
      <c r="AB410" s="81">
        <f t="shared" si="27"/>
        <v>0</v>
      </c>
      <c r="AC410" s="81" t="str">
        <f t="shared" si="28"/>
        <v/>
      </c>
      <c r="AD410" s="100">
        <f t="shared" si="29"/>
        <v>0</v>
      </c>
      <c r="AE410" s="101">
        <f t="shared" si="30"/>
        <v>0</v>
      </c>
      <c r="AF410" s="102">
        <f t="shared" si="31"/>
        <v>0</v>
      </c>
      <c r="AG410" s="102">
        <f t="shared" si="32"/>
        <v>0</v>
      </c>
      <c r="AH410" s="102">
        <f t="shared" si="33"/>
        <v>0</v>
      </c>
      <c r="AI410" s="6"/>
      <c r="AM410" s="6"/>
      <c r="AN410" s="6"/>
      <c r="AO410" s="6"/>
      <c r="AP410" s="6"/>
      <c r="AQ410" s="6"/>
      <c r="AR410" s="6"/>
      <c r="AS410" s="6"/>
      <c r="AT410" s="6"/>
    </row>
    <row r="411" spans="8:46" ht="15" customHeight="1">
      <c r="H411" s="95">
        <v>356</v>
      </c>
      <c r="I411" s="95">
        <f t="shared" si="10"/>
        <v>-693951</v>
      </c>
      <c r="J411" s="96">
        <f t="shared" si="11"/>
        <v>694318</v>
      </c>
      <c r="K411" s="97">
        <f t="shared" si="12"/>
        <v>0</v>
      </c>
      <c r="L411" s="97">
        <f t="shared" si="13"/>
        <v>0</v>
      </c>
      <c r="M411" s="97">
        <f t="shared" si="14"/>
        <v>0</v>
      </c>
      <c r="N411" s="98">
        <f t="shared" si="15"/>
        <v>1</v>
      </c>
      <c r="O411" s="97">
        <f t="shared" si="7"/>
        <v>0</v>
      </c>
      <c r="P411" s="97">
        <f t="shared" si="16"/>
        <v>1</v>
      </c>
      <c r="Q411" s="99">
        <f t="shared" si="8"/>
        <v>0</v>
      </c>
      <c r="R411" s="99">
        <f t="shared" si="17"/>
        <v>1</v>
      </c>
      <c r="S411" s="99">
        <f t="shared" si="18"/>
        <v>1</v>
      </c>
      <c r="T411" s="99">
        <f t="shared" si="19"/>
        <v>0</v>
      </c>
      <c r="U411" s="99">
        <f t="shared" si="20"/>
        <v>0</v>
      </c>
      <c r="V411" s="100">
        <f t="shared" si="21"/>
        <v>0</v>
      </c>
      <c r="W411" s="99">
        <f t="shared" si="22"/>
        <v>0</v>
      </c>
      <c r="X411" s="81">
        <f t="shared" si="23"/>
        <v>0</v>
      </c>
      <c r="Y411" s="81">
        <f t="shared" si="24"/>
        <v>0</v>
      </c>
      <c r="Z411" s="81">
        <f t="shared" si="25"/>
        <v>0</v>
      </c>
      <c r="AA411" s="81">
        <f t="shared" si="26"/>
        <v>0</v>
      </c>
      <c r="AB411" s="81">
        <f t="shared" si="27"/>
        <v>0</v>
      </c>
      <c r="AC411" s="81" t="str">
        <f t="shared" si="28"/>
        <v/>
      </c>
      <c r="AD411" s="100">
        <f t="shared" si="29"/>
        <v>0</v>
      </c>
      <c r="AE411" s="101">
        <f t="shared" si="30"/>
        <v>0</v>
      </c>
      <c r="AF411" s="102">
        <f t="shared" si="31"/>
        <v>0</v>
      </c>
      <c r="AG411" s="102">
        <f t="shared" si="32"/>
        <v>0</v>
      </c>
      <c r="AH411" s="102">
        <f t="shared" si="33"/>
        <v>0</v>
      </c>
      <c r="AI411" s="6"/>
      <c r="AM411" s="6"/>
      <c r="AN411" s="6"/>
      <c r="AO411" s="6"/>
      <c r="AP411" s="6"/>
      <c r="AQ411" s="6"/>
      <c r="AR411" s="6"/>
      <c r="AS411" s="6"/>
      <c r="AT411" s="6"/>
    </row>
    <row r="412" spans="8:46" ht="15" customHeight="1">
      <c r="H412" s="95">
        <v>357</v>
      </c>
      <c r="I412" s="95">
        <f t="shared" si="10"/>
        <v>-693952</v>
      </c>
      <c r="J412" s="96">
        <f t="shared" si="11"/>
        <v>694319</v>
      </c>
      <c r="K412" s="97">
        <f t="shared" si="12"/>
        <v>0</v>
      </c>
      <c r="L412" s="97">
        <f t="shared" si="13"/>
        <v>0</v>
      </c>
      <c r="M412" s="97">
        <f t="shared" si="14"/>
        <v>0</v>
      </c>
      <c r="N412" s="98">
        <f t="shared" si="15"/>
        <v>1</v>
      </c>
      <c r="O412" s="97">
        <f t="shared" si="7"/>
        <v>0</v>
      </c>
      <c r="P412" s="97">
        <f t="shared" si="16"/>
        <v>1</v>
      </c>
      <c r="Q412" s="99">
        <f t="shared" si="8"/>
        <v>0</v>
      </c>
      <c r="R412" s="99">
        <f t="shared" si="17"/>
        <v>1</v>
      </c>
      <c r="S412" s="99">
        <f t="shared" si="18"/>
        <v>1</v>
      </c>
      <c r="T412" s="99">
        <f t="shared" si="19"/>
        <v>0</v>
      </c>
      <c r="U412" s="99">
        <f t="shared" si="20"/>
        <v>0</v>
      </c>
      <c r="V412" s="100">
        <f t="shared" si="21"/>
        <v>0</v>
      </c>
      <c r="W412" s="99">
        <f t="shared" si="22"/>
        <v>0</v>
      </c>
      <c r="X412" s="81">
        <f t="shared" si="23"/>
        <v>0</v>
      </c>
      <c r="Y412" s="81">
        <f t="shared" si="24"/>
        <v>0</v>
      </c>
      <c r="Z412" s="81">
        <f t="shared" si="25"/>
        <v>0</v>
      </c>
      <c r="AA412" s="81">
        <f t="shared" si="26"/>
        <v>0</v>
      </c>
      <c r="AB412" s="81">
        <f t="shared" si="27"/>
        <v>0</v>
      </c>
      <c r="AC412" s="81" t="str">
        <f t="shared" si="28"/>
        <v/>
      </c>
      <c r="AD412" s="100">
        <f t="shared" si="29"/>
        <v>0</v>
      </c>
      <c r="AE412" s="101">
        <f t="shared" si="30"/>
        <v>0</v>
      </c>
      <c r="AF412" s="102">
        <f t="shared" si="31"/>
        <v>0</v>
      </c>
      <c r="AG412" s="102">
        <f t="shared" si="32"/>
        <v>0</v>
      </c>
      <c r="AH412" s="102">
        <f t="shared" si="33"/>
        <v>0</v>
      </c>
      <c r="AI412" s="6"/>
      <c r="AM412" s="6"/>
      <c r="AN412" s="6"/>
      <c r="AO412" s="6"/>
      <c r="AP412" s="6"/>
      <c r="AQ412" s="6"/>
      <c r="AR412" s="6"/>
      <c r="AS412" s="6"/>
      <c r="AT412" s="6"/>
    </row>
    <row r="413" spans="8:46" ht="15" customHeight="1">
      <c r="H413" s="95">
        <v>358</v>
      </c>
      <c r="I413" s="95">
        <f t="shared" si="10"/>
        <v>-693953</v>
      </c>
      <c r="J413" s="96">
        <f t="shared" si="11"/>
        <v>694320</v>
      </c>
      <c r="K413" s="97">
        <f t="shared" si="12"/>
        <v>0</v>
      </c>
      <c r="L413" s="97">
        <f t="shared" si="13"/>
        <v>0</v>
      </c>
      <c r="M413" s="97">
        <f t="shared" si="14"/>
        <v>0</v>
      </c>
      <c r="N413" s="98">
        <f t="shared" si="15"/>
        <v>1</v>
      </c>
      <c r="O413" s="97">
        <f t="shared" si="7"/>
        <v>0</v>
      </c>
      <c r="P413" s="97">
        <f t="shared" si="16"/>
        <v>1</v>
      </c>
      <c r="Q413" s="99">
        <f t="shared" si="8"/>
        <v>0</v>
      </c>
      <c r="R413" s="99">
        <f t="shared" si="17"/>
        <v>1</v>
      </c>
      <c r="S413" s="99">
        <f t="shared" si="18"/>
        <v>1</v>
      </c>
      <c r="T413" s="99">
        <f t="shared" si="19"/>
        <v>0</v>
      </c>
      <c r="U413" s="99">
        <f t="shared" si="20"/>
        <v>0</v>
      </c>
      <c r="V413" s="100">
        <f t="shared" si="21"/>
        <v>0</v>
      </c>
      <c r="W413" s="99">
        <f t="shared" si="22"/>
        <v>0</v>
      </c>
      <c r="X413" s="81">
        <f t="shared" si="23"/>
        <v>0</v>
      </c>
      <c r="Y413" s="81">
        <f t="shared" si="24"/>
        <v>0</v>
      </c>
      <c r="Z413" s="81">
        <f t="shared" si="25"/>
        <v>0</v>
      </c>
      <c r="AA413" s="81">
        <f t="shared" si="26"/>
        <v>0</v>
      </c>
      <c r="AB413" s="81">
        <f t="shared" si="27"/>
        <v>0</v>
      </c>
      <c r="AC413" s="81" t="str">
        <f t="shared" si="28"/>
        <v/>
      </c>
      <c r="AD413" s="100">
        <f t="shared" si="29"/>
        <v>0</v>
      </c>
      <c r="AE413" s="101">
        <f t="shared" si="30"/>
        <v>0</v>
      </c>
      <c r="AF413" s="102">
        <f t="shared" si="31"/>
        <v>0</v>
      </c>
      <c r="AG413" s="102">
        <f t="shared" si="32"/>
        <v>0</v>
      </c>
      <c r="AH413" s="102">
        <f t="shared" si="33"/>
        <v>0</v>
      </c>
      <c r="AI413" s="6"/>
      <c r="AM413" s="6"/>
      <c r="AN413" s="6"/>
      <c r="AO413" s="6"/>
      <c r="AP413" s="6"/>
      <c r="AQ413" s="6"/>
      <c r="AR413" s="6"/>
      <c r="AS413" s="6"/>
      <c r="AT413" s="6"/>
    </row>
    <row r="414" spans="8:46" ht="15" customHeight="1">
      <c r="H414" s="95">
        <v>359</v>
      </c>
      <c r="I414" s="95">
        <f t="shared" si="10"/>
        <v>-693954</v>
      </c>
      <c r="J414" s="96">
        <f t="shared" si="11"/>
        <v>694321</v>
      </c>
      <c r="K414" s="97">
        <f t="shared" si="12"/>
        <v>0</v>
      </c>
      <c r="L414" s="97">
        <f t="shared" si="13"/>
        <v>0</v>
      </c>
      <c r="M414" s="97">
        <f t="shared" si="14"/>
        <v>0</v>
      </c>
      <c r="N414" s="98">
        <f t="shared" si="15"/>
        <v>1</v>
      </c>
      <c r="O414" s="97">
        <f t="shared" si="7"/>
        <v>0</v>
      </c>
      <c r="P414" s="97">
        <f t="shared" si="16"/>
        <v>1</v>
      </c>
      <c r="Q414" s="99">
        <f t="shared" si="8"/>
        <v>0</v>
      </c>
      <c r="R414" s="99">
        <f t="shared" si="17"/>
        <v>1</v>
      </c>
      <c r="S414" s="99">
        <f t="shared" si="18"/>
        <v>1</v>
      </c>
      <c r="T414" s="99">
        <f t="shared" si="19"/>
        <v>0</v>
      </c>
      <c r="U414" s="99">
        <f t="shared" si="20"/>
        <v>0</v>
      </c>
      <c r="V414" s="100">
        <f t="shared" si="21"/>
        <v>0</v>
      </c>
      <c r="W414" s="99">
        <f t="shared" si="22"/>
        <v>0</v>
      </c>
      <c r="X414" s="81">
        <f t="shared" si="23"/>
        <v>0</v>
      </c>
      <c r="Y414" s="81">
        <f t="shared" si="24"/>
        <v>0</v>
      </c>
      <c r="Z414" s="81">
        <f t="shared" si="25"/>
        <v>0</v>
      </c>
      <c r="AA414" s="81">
        <f t="shared" si="26"/>
        <v>0</v>
      </c>
      <c r="AB414" s="81">
        <f t="shared" si="27"/>
        <v>0</v>
      </c>
      <c r="AC414" s="81" t="str">
        <f t="shared" si="28"/>
        <v/>
      </c>
      <c r="AD414" s="100">
        <f t="shared" si="29"/>
        <v>0</v>
      </c>
      <c r="AE414" s="101">
        <f t="shared" si="30"/>
        <v>0</v>
      </c>
      <c r="AF414" s="102">
        <f t="shared" si="31"/>
        <v>0</v>
      </c>
      <c r="AG414" s="102">
        <f t="shared" si="32"/>
        <v>0</v>
      </c>
      <c r="AH414" s="102">
        <f t="shared" si="33"/>
        <v>0</v>
      </c>
      <c r="AI414" s="6"/>
      <c r="AM414" s="6"/>
      <c r="AN414" s="6"/>
      <c r="AO414" s="6"/>
      <c r="AP414" s="6"/>
      <c r="AQ414" s="6"/>
      <c r="AR414" s="6"/>
      <c r="AS414" s="6"/>
      <c r="AT414" s="6"/>
    </row>
    <row r="415" spans="8:46" ht="15" customHeight="1">
      <c r="H415" s="95">
        <v>360</v>
      </c>
      <c r="I415" s="95">
        <f t="shared" si="10"/>
        <v>-693955</v>
      </c>
      <c r="J415" s="96">
        <f t="shared" si="11"/>
        <v>694322</v>
      </c>
      <c r="K415" s="97">
        <f t="shared" si="12"/>
        <v>0</v>
      </c>
      <c r="L415" s="97">
        <f t="shared" si="13"/>
        <v>0</v>
      </c>
      <c r="M415" s="97">
        <f t="shared" si="14"/>
        <v>0</v>
      </c>
      <c r="N415" s="98">
        <f t="shared" si="15"/>
        <v>1</v>
      </c>
      <c r="O415" s="97">
        <f t="shared" si="7"/>
        <v>0</v>
      </c>
      <c r="P415" s="97">
        <f t="shared" si="16"/>
        <v>1</v>
      </c>
      <c r="Q415" s="99">
        <f t="shared" si="8"/>
        <v>0</v>
      </c>
      <c r="R415" s="99">
        <f t="shared" si="17"/>
        <v>1</v>
      </c>
      <c r="S415" s="99">
        <f t="shared" si="18"/>
        <v>1</v>
      </c>
      <c r="T415" s="99">
        <f t="shared" si="19"/>
        <v>0</v>
      </c>
      <c r="U415" s="99">
        <f t="shared" si="20"/>
        <v>0</v>
      </c>
      <c r="V415" s="100">
        <f t="shared" si="21"/>
        <v>0</v>
      </c>
      <c r="W415" s="99">
        <f t="shared" si="22"/>
        <v>0</v>
      </c>
      <c r="X415" s="81">
        <f t="shared" si="23"/>
        <v>0</v>
      </c>
      <c r="Y415" s="81">
        <f t="shared" si="24"/>
        <v>0</v>
      </c>
      <c r="Z415" s="81">
        <f t="shared" si="25"/>
        <v>0</v>
      </c>
      <c r="AA415" s="81">
        <f t="shared" si="26"/>
        <v>0</v>
      </c>
      <c r="AB415" s="81">
        <f t="shared" si="27"/>
        <v>0</v>
      </c>
      <c r="AC415" s="81" t="str">
        <f t="shared" si="28"/>
        <v/>
      </c>
      <c r="AD415" s="100">
        <f t="shared" si="29"/>
        <v>0</v>
      </c>
      <c r="AE415" s="101">
        <f t="shared" si="30"/>
        <v>0</v>
      </c>
      <c r="AF415" s="102">
        <f t="shared" si="31"/>
        <v>0</v>
      </c>
      <c r="AG415" s="102">
        <f t="shared" si="32"/>
        <v>0</v>
      </c>
      <c r="AH415" s="102">
        <f t="shared" si="33"/>
        <v>0</v>
      </c>
      <c r="AI415" s="6"/>
      <c r="AM415" s="6"/>
      <c r="AN415" s="6"/>
      <c r="AO415" s="6"/>
      <c r="AP415" s="6"/>
      <c r="AQ415" s="6"/>
      <c r="AR415" s="6"/>
      <c r="AS415" s="6"/>
      <c r="AT415" s="6"/>
    </row>
    <row r="416" spans="8:46" ht="15" customHeight="1">
      <c r="H416" s="95">
        <v>361</v>
      </c>
      <c r="I416" s="95">
        <f t="shared" si="10"/>
        <v>-693956</v>
      </c>
      <c r="J416" s="96">
        <f t="shared" si="11"/>
        <v>694323</v>
      </c>
      <c r="K416" s="97">
        <f t="shared" si="12"/>
        <v>0</v>
      </c>
      <c r="L416" s="97">
        <f t="shared" si="13"/>
        <v>0</v>
      </c>
      <c r="M416" s="97">
        <f t="shared" si="14"/>
        <v>0</v>
      </c>
      <c r="N416" s="98">
        <f t="shared" si="15"/>
        <v>1</v>
      </c>
      <c r="O416" s="97">
        <f t="shared" si="7"/>
        <v>0</v>
      </c>
      <c r="P416" s="97">
        <f t="shared" si="16"/>
        <v>1</v>
      </c>
      <c r="Q416" s="99">
        <f t="shared" si="8"/>
        <v>0</v>
      </c>
      <c r="R416" s="99">
        <f t="shared" si="17"/>
        <v>1</v>
      </c>
      <c r="S416" s="99">
        <f t="shared" si="18"/>
        <v>1</v>
      </c>
      <c r="T416" s="99">
        <f t="shared" si="19"/>
        <v>0</v>
      </c>
      <c r="U416" s="99">
        <f t="shared" si="20"/>
        <v>0</v>
      </c>
      <c r="V416" s="100">
        <f t="shared" si="21"/>
        <v>0</v>
      </c>
      <c r="W416" s="99">
        <f t="shared" si="22"/>
        <v>0</v>
      </c>
      <c r="X416" s="81">
        <f t="shared" si="23"/>
        <v>0</v>
      </c>
      <c r="Y416" s="81">
        <f t="shared" si="24"/>
        <v>0</v>
      </c>
      <c r="Z416" s="81">
        <f t="shared" si="25"/>
        <v>0</v>
      </c>
      <c r="AA416" s="81">
        <f t="shared" si="26"/>
        <v>0</v>
      </c>
      <c r="AB416" s="81">
        <f t="shared" si="27"/>
        <v>0</v>
      </c>
      <c r="AC416" s="81" t="str">
        <f t="shared" si="28"/>
        <v/>
      </c>
      <c r="AD416" s="100">
        <f t="shared" si="29"/>
        <v>0</v>
      </c>
      <c r="AE416" s="101">
        <f t="shared" si="30"/>
        <v>0</v>
      </c>
      <c r="AF416" s="102">
        <f t="shared" si="31"/>
        <v>0</v>
      </c>
      <c r="AG416" s="102">
        <f t="shared" si="32"/>
        <v>0</v>
      </c>
      <c r="AH416" s="102">
        <f t="shared" si="33"/>
        <v>0</v>
      </c>
      <c r="AI416" s="6"/>
      <c r="AM416" s="6"/>
      <c r="AN416" s="6"/>
      <c r="AO416" s="6"/>
      <c r="AP416" s="6"/>
      <c r="AQ416" s="6"/>
      <c r="AR416" s="6"/>
      <c r="AS416" s="6"/>
      <c r="AT416" s="6"/>
    </row>
    <row r="417" spans="8:46" ht="15" customHeight="1">
      <c r="H417" s="95">
        <v>362</v>
      </c>
      <c r="I417" s="95">
        <f t="shared" si="10"/>
        <v>-693957</v>
      </c>
      <c r="J417" s="96">
        <f t="shared" si="11"/>
        <v>694324</v>
      </c>
      <c r="K417" s="97">
        <f t="shared" si="12"/>
        <v>0</v>
      </c>
      <c r="L417" s="97">
        <f t="shared" si="13"/>
        <v>0</v>
      </c>
      <c r="M417" s="97">
        <f t="shared" si="14"/>
        <v>0</v>
      </c>
      <c r="N417" s="98">
        <f t="shared" si="15"/>
        <v>1</v>
      </c>
      <c r="O417" s="97">
        <f t="shared" si="7"/>
        <v>0</v>
      </c>
      <c r="P417" s="97">
        <f t="shared" si="16"/>
        <v>1</v>
      </c>
      <c r="Q417" s="99">
        <f t="shared" si="8"/>
        <v>0</v>
      </c>
      <c r="R417" s="99">
        <f t="shared" si="17"/>
        <v>1</v>
      </c>
      <c r="S417" s="99">
        <f t="shared" si="18"/>
        <v>1</v>
      </c>
      <c r="T417" s="99">
        <f t="shared" si="19"/>
        <v>0</v>
      </c>
      <c r="U417" s="99">
        <f t="shared" si="20"/>
        <v>0</v>
      </c>
      <c r="V417" s="100">
        <f t="shared" si="21"/>
        <v>0</v>
      </c>
      <c r="W417" s="99">
        <f t="shared" si="22"/>
        <v>0</v>
      </c>
      <c r="X417" s="81">
        <f t="shared" si="23"/>
        <v>0</v>
      </c>
      <c r="Y417" s="81">
        <f t="shared" si="24"/>
        <v>0</v>
      </c>
      <c r="Z417" s="81">
        <f t="shared" si="25"/>
        <v>0</v>
      </c>
      <c r="AA417" s="81">
        <f t="shared" si="26"/>
        <v>0</v>
      </c>
      <c r="AB417" s="81">
        <f t="shared" si="27"/>
        <v>0</v>
      </c>
      <c r="AC417" s="81" t="str">
        <f t="shared" si="28"/>
        <v/>
      </c>
      <c r="AD417" s="100">
        <f t="shared" si="29"/>
        <v>0</v>
      </c>
      <c r="AE417" s="101">
        <f t="shared" si="30"/>
        <v>0</v>
      </c>
      <c r="AF417" s="102">
        <f t="shared" si="31"/>
        <v>0</v>
      </c>
      <c r="AG417" s="102">
        <f t="shared" si="32"/>
        <v>0</v>
      </c>
      <c r="AH417" s="102">
        <f t="shared" si="33"/>
        <v>0</v>
      </c>
      <c r="AI417" s="6"/>
      <c r="AM417" s="6"/>
      <c r="AN417" s="6"/>
      <c r="AO417" s="6"/>
      <c r="AP417" s="6"/>
      <c r="AQ417" s="6"/>
      <c r="AR417" s="6"/>
      <c r="AS417" s="6"/>
      <c r="AT417" s="6"/>
    </row>
    <row r="418" spans="8:46" ht="15" customHeight="1">
      <c r="H418" s="95">
        <v>363</v>
      </c>
      <c r="I418" s="95">
        <f t="shared" si="10"/>
        <v>-693958</v>
      </c>
      <c r="J418" s="96">
        <f t="shared" si="11"/>
        <v>694325</v>
      </c>
      <c r="K418" s="97">
        <f t="shared" si="12"/>
        <v>0</v>
      </c>
      <c r="L418" s="97">
        <f t="shared" si="13"/>
        <v>0</v>
      </c>
      <c r="M418" s="97">
        <f t="shared" si="14"/>
        <v>0</v>
      </c>
      <c r="N418" s="98">
        <f t="shared" si="15"/>
        <v>1</v>
      </c>
      <c r="O418" s="97">
        <f t="shared" si="7"/>
        <v>0</v>
      </c>
      <c r="P418" s="97">
        <f t="shared" si="16"/>
        <v>1</v>
      </c>
      <c r="Q418" s="99">
        <f t="shared" si="8"/>
        <v>0</v>
      </c>
      <c r="R418" s="99">
        <f t="shared" si="17"/>
        <v>1</v>
      </c>
      <c r="S418" s="99">
        <f t="shared" si="18"/>
        <v>1</v>
      </c>
      <c r="T418" s="99">
        <f t="shared" si="19"/>
        <v>0</v>
      </c>
      <c r="U418" s="99">
        <f t="shared" si="20"/>
        <v>0</v>
      </c>
      <c r="V418" s="100">
        <f t="shared" si="21"/>
        <v>0</v>
      </c>
      <c r="W418" s="99">
        <f t="shared" si="22"/>
        <v>0</v>
      </c>
      <c r="X418" s="81">
        <f t="shared" si="23"/>
        <v>0</v>
      </c>
      <c r="Y418" s="81">
        <f t="shared" si="24"/>
        <v>0</v>
      </c>
      <c r="Z418" s="81">
        <f t="shared" si="25"/>
        <v>0</v>
      </c>
      <c r="AA418" s="81">
        <f t="shared" si="26"/>
        <v>0</v>
      </c>
      <c r="AB418" s="81">
        <f t="shared" si="27"/>
        <v>0</v>
      </c>
      <c r="AC418" s="81" t="str">
        <f t="shared" si="28"/>
        <v/>
      </c>
      <c r="AD418" s="100">
        <f t="shared" si="29"/>
        <v>0</v>
      </c>
      <c r="AE418" s="101">
        <f t="shared" si="30"/>
        <v>0</v>
      </c>
      <c r="AF418" s="102">
        <f t="shared" si="31"/>
        <v>0</v>
      </c>
      <c r="AG418" s="102">
        <f t="shared" si="32"/>
        <v>0</v>
      </c>
      <c r="AH418" s="102">
        <f t="shared" si="33"/>
        <v>0</v>
      </c>
      <c r="AI418" s="6"/>
      <c r="AM418" s="6"/>
      <c r="AN418" s="6"/>
      <c r="AO418" s="6"/>
      <c r="AP418" s="6"/>
      <c r="AQ418" s="6"/>
      <c r="AR418" s="6"/>
      <c r="AS418" s="6"/>
      <c r="AT418" s="6"/>
    </row>
    <row r="419" spans="8:46" ht="15" customHeight="1">
      <c r="H419" s="95">
        <v>364</v>
      </c>
      <c r="I419" s="95">
        <f t="shared" si="10"/>
        <v>-693959</v>
      </c>
      <c r="J419" s="96">
        <f t="shared" si="11"/>
        <v>694326</v>
      </c>
      <c r="K419" s="97">
        <f t="shared" si="12"/>
        <v>0</v>
      </c>
      <c r="L419" s="97">
        <f t="shared" si="13"/>
        <v>0</v>
      </c>
      <c r="M419" s="97">
        <f t="shared" si="14"/>
        <v>0</v>
      </c>
      <c r="N419" s="98">
        <f t="shared" si="15"/>
        <v>1</v>
      </c>
      <c r="O419" s="97">
        <f t="shared" si="7"/>
        <v>0</v>
      </c>
      <c r="P419" s="97">
        <f t="shared" si="16"/>
        <v>1</v>
      </c>
      <c r="Q419" s="99">
        <f t="shared" si="8"/>
        <v>0</v>
      </c>
      <c r="R419" s="99">
        <f t="shared" si="17"/>
        <v>1</v>
      </c>
      <c r="S419" s="99">
        <f t="shared" si="18"/>
        <v>1</v>
      </c>
      <c r="T419" s="99">
        <f t="shared" si="19"/>
        <v>0</v>
      </c>
      <c r="U419" s="99">
        <f t="shared" si="20"/>
        <v>0</v>
      </c>
      <c r="V419" s="100">
        <f t="shared" si="21"/>
        <v>0</v>
      </c>
      <c r="W419" s="99">
        <f t="shared" si="22"/>
        <v>0</v>
      </c>
      <c r="X419" s="81">
        <f t="shared" si="23"/>
        <v>0</v>
      </c>
      <c r="Y419" s="81">
        <f t="shared" si="24"/>
        <v>0</v>
      </c>
      <c r="Z419" s="81">
        <f t="shared" si="25"/>
        <v>0</v>
      </c>
      <c r="AA419" s="81">
        <f t="shared" si="26"/>
        <v>0</v>
      </c>
      <c r="AB419" s="81">
        <f t="shared" si="27"/>
        <v>0</v>
      </c>
      <c r="AC419" s="81" t="str">
        <f t="shared" si="28"/>
        <v/>
      </c>
      <c r="AD419" s="100">
        <f t="shared" si="29"/>
        <v>0</v>
      </c>
      <c r="AE419" s="101">
        <f t="shared" si="30"/>
        <v>0</v>
      </c>
      <c r="AF419" s="102">
        <f t="shared" si="31"/>
        <v>0</v>
      </c>
      <c r="AG419" s="102">
        <f t="shared" si="32"/>
        <v>0</v>
      </c>
      <c r="AH419" s="102">
        <f t="shared" si="33"/>
        <v>0</v>
      </c>
      <c r="AI419" s="6"/>
      <c r="AM419" s="6"/>
      <c r="AN419" s="6"/>
      <c r="AO419" s="6"/>
      <c r="AP419" s="6"/>
      <c r="AQ419" s="6"/>
      <c r="AR419" s="6"/>
      <c r="AS419" s="6"/>
      <c r="AT419" s="6"/>
    </row>
    <row r="420" spans="8:46" ht="15" customHeight="1">
      <c r="H420" s="95">
        <v>365</v>
      </c>
      <c r="I420" s="95">
        <f t="shared" si="10"/>
        <v>-693960</v>
      </c>
      <c r="J420" s="96">
        <f t="shared" si="11"/>
        <v>694327</v>
      </c>
      <c r="K420" s="97">
        <f t="shared" si="12"/>
        <v>0</v>
      </c>
      <c r="L420" s="97">
        <f t="shared" si="13"/>
        <v>0</v>
      </c>
      <c r="M420" s="97">
        <f t="shared" si="14"/>
        <v>0</v>
      </c>
      <c r="N420" s="98">
        <f t="shared" si="15"/>
        <v>1</v>
      </c>
      <c r="O420" s="97">
        <f t="shared" si="7"/>
        <v>0</v>
      </c>
      <c r="P420" s="97">
        <f t="shared" si="16"/>
        <v>1</v>
      </c>
      <c r="Q420" s="99">
        <f t="shared" si="8"/>
        <v>0</v>
      </c>
      <c r="R420" s="99">
        <f t="shared" si="17"/>
        <v>1</v>
      </c>
      <c r="S420" s="99">
        <f t="shared" si="18"/>
        <v>1</v>
      </c>
      <c r="T420" s="99">
        <f t="shared" si="19"/>
        <v>0</v>
      </c>
      <c r="U420" s="99">
        <f t="shared" si="20"/>
        <v>0</v>
      </c>
      <c r="V420" s="100">
        <f t="shared" si="21"/>
        <v>0</v>
      </c>
      <c r="W420" s="99">
        <f t="shared" si="22"/>
        <v>0</v>
      </c>
      <c r="X420" s="81">
        <f t="shared" si="23"/>
        <v>0</v>
      </c>
      <c r="Y420" s="81">
        <f t="shared" si="24"/>
        <v>0</v>
      </c>
      <c r="Z420" s="81">
        <f t="shared" si="25"/>
        <v>0</v>
      </c>
      <c r="AA420" s="81">
        <f t="shared" si="26"/>
        <v>0</v>
      </c>
      <c r="AB420" s="81">
        <f t="shared" si="27"/>
        <v>0</v>
      </c>
      <c r="AC420" s="81" t="str">
        <f t="shared" si="28"/>
        <v/>
      </c>
      <c r="AD420" s="100">
        <f t="shared" si="29"/>
        <v>0</v>
      </c>
      <c r="AE420" s="101">
        <f t="shared" si="30"/>
        <v>0</v>
      </c>
      <c r="AF420" s="102">
        <f t="shared" si="31"/>
        <v>0</v>
      </c>
      <c r="AG420" s="102">
        <f t="shared" si="32"/>
        <v>0</v>
      </c>
      <c r="AH420" s="102">
        <f t="shared" si="33"/>
        <v>0</v>
      </c>
      <c r="AI420" s="6"/>
      <c r="AM420" s="6"/>
      <c r="AN420" s="6"/>
      <c r="AO420" s="6"/>
      <c r="AP420" s="6"/>
      <c r="AQ420" s="6"/>
      <c r="AR420" s="6"/>
      <c r="AS420" s="6"/>
      <c r="AT420" s="6"/>
    </row>
    <row r="421" spans="8:46" ht="15" customHeight="1">
      <c r="H421" s="95" t="str">
        <f>IF((J422-J55=367),366,"")</f>
        <v/>
      </c>
      <c r="I421" s="95" t="str">
        <f>IF($H421=366,1,"")</f>
        <v/>
      </c>
      <c r="J421" s="96" t="str">
        <f>IF($H421=366,J420+1,"")</f>
        <v/>
      </c>
      <c r="K421" s="97" t="str">
        <f>IF($H421=366,_xlfn.IFNA(VLOOKUP(J421,$B$55:$D$84,2,),0),"")</f>
        <v/>
      </c>
      <c r="L421" s="97" t="str">
        <f>IF($H421=366,_xlfn.IFNA(VLOOKUP(J421,$B$55:$D$84,3,),0),"")</f>
        <v/>
      </c>
      <c r="M421" s="97" t="str">
        <f>IF($H421=366,_xlfn.IFNA(VLOOKUP(J421,$B$55:$E$84,4,),0),"")</f>
        <v/>
      </c>
      <c r="N421" s="98" t="str">
        <f>IF($H421=366,IF(AND(M420=1,K421=0),1,IF(K421=0,N420,0)),"")</f>
        <v/>
      </c>
      <c r="O421" s="97">
        <f>IF($H421=366,IF(N421=1,0,1),O420)</f>
        <v>0</v>
      </c>
      <c r="P421" s="97">
        <f>IF($H421=366,IF(M420=1,P420+1,P420),P420)</f>
        <v>1</v>
      </c>
      <c r="Q421" s="99">
        <f t="shared" si="8"/>
        <v>0</v>
      </c>
      <c r="R421" s="99">
        <f>IF($H421=366,IF(M$55=0,P421-1,P421),R420)</f>
        <v>1</v>
      </c>
      <c r="S421" s="99">
        <f>IF($H421=366,IF(AND(Q$422&lt;&gt;0,Q421=Q$53),0,R421),S420)</f>
        <v>1</v>
      </c>
      <c r="T421" s="99">
        <f>IF($H421=366,S421*NOT(N421),T420)</f>
        <v>0</v>
      </c>
      <c r="U421" s="99">
        <f t="shared" si="20"/>
        <v>0</v>
      </c>
      <c r="V421" s="100">
        <f>IF($H421=366,IF(M420=0,V420+K421,K421),V420)</f>
        <v>0</v>
      </c>
      <c r="W421" s="99">
        <f t="shared" si="22"/>
        <v>0</v>
      </c>
      <c r="X421" s="81">
        <f>IF($H421=366,IF(M420=0,X420+L421,0),X420)</f>
        <v>0</v>
      </c>
      <c r="Y421" s="81">
        <f>IF($H421=366,IF(M421=1,V421-X421,0),Y420)</f>
        <v>0</v>
      </c>
      <c r="Z421" s="81">
        <f t="shared" si="25"/>
        <v>0</v>
      </c>
      <c r="AA421" s="81">
        <f>IF($H421=366,IF(O421=1,AA420+1,0),AA420)</f>
        <v>0</v>
      </c>
      <c r="AB421" s="81">
        <f t="shared" si="27"/>
        <v>0</v>
      </c>
      <c r="AC421" s="81" t="str">
        <f t="shared" si="28"/>
        <v/>
      </c>
      <c r="AD421" s="100" t="str">
        <f>IF($H421=366,IF(N421=0,V421-X421-Z421/AB421*(AA421),0),"")</f>
        <v/>
      </c>
      <c r="AE421" s="101" t="str">
        <f>IF($H421=366,_xlfn.IFNA(VLOOKUP(J421,$B$55:$G$84,5,),0),"")</f>
        <v/>
      </c>
      <c r="AF421" s="102" t="str">
        <f>IF($H421=366,_xlfn.IFNA(VLOOKUP(J421,$B$55:$G$84,6,),0),"")</f>
        <v/>
      </c>
      <c r="AG421" s="102" t="str">
        <f>IF($H421=366,AE421*K421,"")</f>
        <v/>
      </c>
      <c r="AH421" s="102" t="str">
        <f>IF($H421=366,AF421*L421,"")</f>
        <v/>
      </c>
      <c r="AI421" s="6"/>
      <c r="AM421" s="6"/>
      <c r="AN421" s="6"/>
      <c r="AO421" s="6"/>
      <c r="AP421" s="6"/>
      <c r="AQ421" s="6"/>
      <c r="AR421" s="6"/>
      <c r="AS421" s="6"/>
      <c r="AT421" s="6"/>
    </row>
    <row r="422" spans="8:46" ht="15" customHeight="1">
      <c r="H422" s="82">
        <v>0</v>
      </c>
      <c r="I422" s="82">
        <v>0</v>
      </c>
      <c r="J422" s="83">
        <f>DATE(E5+1,1,1)</f>
        <v>367</v>
      </c>
      <c r="K422" s="84">
        <v>0</v>
      </c>
      <c r="L422" s="84">
        <f>$E$10</f>
        <v>0</v>
      </c>
      <c r="M422" s="84">
        <f>IF(L422=0,1,0)</f>
        <v>1</v>
      </c>
      <c r="N422" s="84">
        <f>IF($H421=366,IF(AND(M421=1,K422=0),1,IF(K422=0,N421,0)),IF(AND(M420=1,K422=0),1,IF(K422=0,N420,0)))</f>
        <v>1</v>
      </c>
      <c r="O422" s="84">
        <f>IF(N422=0,1,0)</f>
        <v>0</v>
      </c>
      <c r="P422" s="84">
        <f>IF($H421=366,IF(M421=1,P421+1,P421),IF(M420=1,P420+1,P420))</f>
        <v>1</v>
      </c>
      <c r="Q422" s="84">
        <f t="shared" si="8"/>
        <v>0</v>
      </c>
      <c r="R422" s="84">
        <f>IF(M$55=0,P422-1,P422)</f>
        <v>1</v>
      </c>
      <c r="S422" s="84">
        <f>IF(AND(Q$422&lt;&gt;0,Q422=Q$53),0,R422)</f>
        <v>1</v>
      </c>
      <c r="T422" s="84">
        <f>S422*NOT(N422)</f>
        <v>0</v>
      </c>
      <c r="U422" s="84"/>
      <c r="V422" s="85">
        <f>IF($H421=366,IF(M421=0,V421+K422,K422),IF(M420=0,V420+K422,K422))</f>
        <v>0</v>
      </c>
      <c r="W422" s="84"/>
      <c r="X422" s="87">
        <f>IF($H421=366,IF(M421=0,X421+L422,0),IF(M420=0,X420+L422,0))</f>
        <v>0</v>
      </c>
      <c r="Y422" s="87">
        <f>V422-X422</f>
        <v>0</v>
      </c>
      <c r="Z422" s="87">
        <f t="shared" si="25"/>
        <v>0</v>
      </c>
      <c r="AA422" s="87">
        <f>IF($H421=366,AA421,AA420)</f>
        <v>0</v>
      </c>
      <c r="AB422" s="87">
        <f>AA422</f>
        <v>0</v>
      </c>
      <c r="AC422" s="87" t="str">
        <f>AC421</f>
        <v/>
      </c>
      <c r="AD422" s="85"/>
      <c r="AE422" s="106"/>
      <c r="AF422" s="107"/>
      <c r="AG422" s="107"/>
      <c r="AH422" s="107"/>
      <c r="AM422" s="6"/>
      <c r="AN422" s="6"/>
      <c r="AO422" s="6"/>
      <c r="AP422" s="6"/>
      <c r="AQ422" s="6"/>
      <c r="AR422" s="6"/>
      <c r="AS422" s="6"/>
      <c r="AT422" s="6"/>
    </row>
    <row r="423" spans="8:46" ht="12.75" customHeight="1">
      <c r="AF423" s="5"/>
      <c r="AK423" s="6"/>
      <c r="AL423" s="6"/>
      <c r="AM423" s="6"/>
      <c r="AS423" s="6"/>
      <c r="AT423" s="6"/>
    </row>
    <row r="424" spans="8:46" ht="12.75" customHeight="1">
      <c r="AF424" s="5"/>
      <c r="AH424" s="6"/>
      <c r="AI424" s="6"/>
      <c r="AJ424" s="6"/>
      <c r="AK424" s="6"/>
    </row>
    <row r="425" spans="8:46" ht="12.75" customHeight="1">
      <c r="AF425" s="5"/>
      <c r="AG425" s="6"/>
      <c r="AH425" s="6"/>
      <c r="AI425" s="6"/>
      <c r="AJ425" s="6"/>
    </row>
    <row r="426" spans="8:46" ht="12.75" customHeight="1">
      <c r="AF426" s="5"/>
      <c r="AG426" s="6"/>
      <c r="AH426" s="6"/>
      <c r="AI426" s="6"/>
    </row>
    <row r="427" spans="8:46" ht="12.75" customHeight="1">
      <c r="AG427" s="6"/>
      <c r="AH427" s="6"/>
      <c r="AI427" s="6"/>
    </row>
    <row r="428" spans="8:46" ht="12.75" customHeight="1">
      <c r="AG428" s="6"/>
      <c r="AH428" s="6"/>
      <c r="AI428" s="6"/>
    </row>
    <row r="429" spans="8:46" ht="12.75" customHeight="1">
      <c r="AG429" s="6"/>
      <c r="AH429" s="6"/>
      <c r="AI429" s="6"/>
    </row>
    <row r="430" spans="8:46" ht="12.75" customHeight="1">
      <c r="AG430" s="6"/>
      <c r="AH430" s="6"/>
      <c r="AI430" s="6"/>
    </row>
    <row r="431" spans="8:46" ht="12.75" customHeight="1">
      <c r="AE431" s="6"/>
      <c r="AG431" s="6"/>
      <c r="AH431" s="6"/>
    </row>
    <row r="432" spans="8:46" ht="12.75" customHeight="1">
      <c r="AE432" s="6"/>
      <c r="AG432" s="6"/>
      <c r="AH432" s="6"/>
    </row>
    <row r="433" spans="30:34" ht="12.75" customHeight="1">
      <c r="AE433" s="6"/>
      <c r="AG433" s="6"/>
      <c r="AH433" s="6"/>
    </row>
    <row r="434" spans="30:34" ht="12.75" customHeight="1">
      <c r="AE434" s="6"/>
      <c r="AG434" s="6"/>
      <c r="AH434" s="6"/>
    </row>
    <row r="435" spans="30:34" ht="12.75" customHeight="1">
      <c r="AE435" s="6"/>
      <c r="AG435" s="6"/>
      <c r="AH435" s="6"/>
    </row>
    <row r="436" spans="30:34" ht="12.75" customHeight="1">
      <c r="AE436" s="6"/>
      <c r="AG436" s="6"/>
      <c r="AH436" s="6"/>
    </row>
    <row r="437" spans="30:34" ht="12.75" customHeight="1">
      <c r="AE437" s="6"/>
      <c r="AG437" s="6"/>
      <c r="AH437" s="6"/>
    </row>
    <row r="438" spans="30:34" ht="12.75" customHeight="1">
      <c r="AE438" s="6"/>
      <c r="AG438" s="6"/>
      <c r="AH438" s="6"/>
    </row>
    <row r="439" spans="30:34" ht="12.75" customHeight="1">
      <c r="AE439" s="6"/>
      <c r="AG439" s="6"/>
      <c r="AH439" s="6"/>
    </row>
    <row r="440" spans="30:34" ht="12.75" customHeight="1">
      <c r="AE440" s="6"/>
      <c r="AG440" s="6"/>
      <c r="AH440" s="6"/>
    </row>
    <row r="441" spans="30:34" ht="12.75" customHeight="1">
      <c r="AE441" s="6"/>
      <c r="AG441" s="6"/>
      <c r="AH441" s="6"/>
    </row>
    <row r="442" spans="30:34" ht="12.75" customHeight="1">
      <c r="AE442" s="6"/>
      <c r="AG442" s="6"/>
      <c r="AH442" s="6"/>
    </row>
    <row r="443" spans="30:34" ht="12.75" customHeight="1">
      <c r="AE443" s="6"/>
      <c r="AG443" s="6"/>
      <c r="AH443" s="6"/>
    </row>
    <row r="444" spans="30:34" ht="12.75" customHeight="1">
      <c r="AE444" s="6"/>
      <c r="AG444" s="6"/>
      <c r="AH444" s="6"/>
    </row>
    <row r="445" spans="30:34" ht="12.75" customHeight="1">
      <c r="AD445" s="6"/>
      <c r="AE445" s="6"/>
    </row>
    <row r="446" spans="30:34" ht="12.75" customHeight="1">
      <c r="AD446" s="6"/>
      <c r="AE446" s="6"/>
    </row>
    <row r="447" spans="30:34" ht="12.75" customHeight="1">
      <c r="AD447" s="6"/>
      <c r="AE447" s="6"/>
    </row>
    <row r="448" spans="30:34" ht="12.75" customHeight="1">
      <c r="AD448" s="6"/>
      <c r="AE448" s="6"/>
    </row>
    <row r="449" spans="30:31" ht="12.75" customHeight="1">
      <c r="AD449" s="6"/>
      <c r="AE449" s="6"/>
    </row>
    <row r="450" spans="30:31" ht="12.75" customHeight="1">
      <c r="AD450" s="6"/>
      <c r="AE450" s="6"/>
    </row>
    <row r="451" spans="30:31" ht="12.75" customHeight="1">
      <c r="AD451" s="6"/>
      <c r="AE451" s="6"/>
    </row>
    <row r="452" spans="30:31" ht="12.75" customHeight="1">
      <c r="AD452" s="6"/>
      <c r="AE452" s="6"/>
    </row>
    <row r="453" spans="30:31" ht="12.75" customHeight="1">
      <c r="AD453" s="6"/>
      <c r="AE453" s="6"/>
    </row>
    <row r="454" spans="30:31" ht="12.75" customHeight="1">
      <c r="AD454" s="6"/>
      <c r="AE454" s="6"/>
    </row>
    <row r="455" spans="30:31" ht="12.75" customHeight="1">
      <c r="AD455" s="6"/>
      <c r="AE455" s="6"/>
    </row>
    <row r="456" spans="30:31" ht="12.75" customHeight="1">
      <c r="AD456" s="6"/>
      <c r="AE456" s="6"/>
    </row>
    <row r="457" spans="30:31" ht="12.75" customHeight="1">
      <c r="AD457" s="6"/>
      <c r="AE457" s="6"/>
    </row>
    <row r="458" spans="30:31" ht="12.75" customHeight="1">
      <c r="AD458" s="6"/>
      <c r="AE458" s="6"/>
    </row>
    <row r="459" spans="30:31" ht="12.75" customHeight="1">
      <c r="AD459" s="6"/>
      <c r="AE459" s="6"/>
    </row>
    <row r="460" spans="30:31" ht="12.75" customHeight="1">
      <c r="AD460" s="6"/>
      <c r="AE460" s="6"/>
    </row>
    <row r="461" spans="30:31" ht="12.75" customHeight="1">
      <c r="AD461" s="6"/>
      <c r="AE461" s="6"/>
    </row>
    <row r="462" spans="30:31" ht="12.75" customHeight="1">
      <c r="AD462" s="6"/>
      <c r="AE462" s="6"/>
    </row>
    <row r="463" spans="30:31" ht="12.75" customHeight="1">
      <c r="AD463" s="6"/>
      <c r="AE463" s="6"/>
    </row>
    <row r="464" spans="30:31" ht="12.75" customHeight="1">
      <c r="AD464" s="6"/>
      <c r="AE464" s="6"/>
    </row>
    <row r="465" spans="29:31" ht="12.75" customHeight="1">
      <c r="AD465" s="6"/>
      <c r="AE465" s="6"/>
    </row>
    <row r="466" spans="29:31" ht="12.75" customHeight="1">
      <c r="AD466" s="6"/>
      <c r="AE466" s="6"/>
    </row>
    <row r="467" spans="29:31" ht="12.75" customHeight="1">
      <c r="AD467" s="6"/>
      <c r="AE467" s="6"/>
    </row>
    <row r="468" spans="29:31" ht="12.75" customHeight="1">
      <c r="AD468" s="6"/>
      <c r="AE468" s="6"/>
    </row>
    <row r="469" spans="29:31" ht="12.75" customHeight="1">
      <c r="AD469" s="6"/>
      <c r="AE469" s="6"/>
    </row>
    <row r="470" spans="29:31" ht="12.75" customHeight="1">
      <c r="AD470" s="6"/>
      <c r="AE470" s="6"/>
    </row>
    <row r="471" spans="29:31" ht="12.75" customHeight="1">
      <c r="AD471" s="6"/>
      <c r="AE471" s="6"/>
    </row>
    <row r="472" spans="29:31" ht="12.75" customHeight="1">
      <c r="AC472" s="6"/>
      <c r="AD472" s="6"/>
      <c r="AE472" s="6"/>
    </row>
    <row r="473" spans="29:31" ht="12.75" customHeight="1">
      <c r="AC473" s="6"/>
      <c r="AD473" s="6"/>
      <c r="AE473" s="6"/>
    </row>
    <row r="474" spans="29:31" ht="12.75" customHeight="1">
      <c r="AC474" s="6"/>
      <c r="AD474" s="6"/>
      <c r="AE474" s="6"/>
    </row>
    <row r="475" spans="29:31" ht="12.75" customHeight="1">
      <c r="AC475" s="6"/>
      <c r="AD475" s="6"/>
      <c r="AE475" s="6"/>
    </row>
    <row r="476" spans="29:31" ht="12.75" customHeight="1">
      <c r="AC476" s="6"/>
      <c r="AD476" s="6"/>
      <c r="AE476" s="6"/>
    </row>
    <row r="477" spans="29:31" ht="12.75" customHeight="1">
      <c r="AC477" s="6"/>
      <c r="AD477" s="6"/>
      <c r="AE477" s="6"/>
    </row>
    <row r="478" spans="29:31" ht="12.75" customHeight="1">
      <c r="AC478" s="6"/>
      <c r="AD478" s="6"/>
      <c r="AE478" s="6"/>
    </row>
    <row r="479" spans="29:31" ht="12.75" customHeight="1">
      <c r="AC479" s="6"/>
      <c r="AD479" s="6"/>
      <c r="AE479" s="6"/>
    </row>
    <row r="480" spans="29:31" ht="12.75" customHeight="1">
      <c r="AC480" s="6"/>
      <c r="AD480" s="6"/>
      <c r="AE480" s="6"/>
    </row>
    <row r="481" spans="29:31" ht="12.75" customHeight="1">
      <c r="AC481" s="6"/>
      <c r="AD481" s="6"/>
      <c r="AE481" s="6"/>
    </row>
    <row r="482" spans="29:31" ht="12.75" customHeight="1">
      <c r="AC482" s="6"/>
      <c r="AD482" s="6"/>
      <c r="AE482" s="6"/>
    </row>
    <row r="483" spans="29:31" ht="12.75" customHeight="1">
      <c r="AC483" s="6"/>
      <c r="AD483" s="6"/>
      <c r="AE483" s="6"/>
    </row>
    <row r="484" spans="29:31" ht="12.75" customHeight="1">
      <c r="AC484" s="6"/>
      <c r="AD484" s="6"/>
      <c r="AE484" s="6"/>
    </row>
    <row r="485" spans="29:31" s="5" customFormat="1" ht="12.75" customHeight="1">
      <c r="AC485" s="6"/>
      <c r="AD485" s="6"/>
    </row>
    <row r="486" spans="29:31" s="5" customFormat="1" ht="12.75" customHeight="1">
      <c r="AC486" s="6"/>
      <c r="AD486" s="6"/>
    </row>
    <row r="487" spans="29:31" s="5" customFormat="1" ht="12.75" customHeight="1">
      <c r="AC487" s="6"/>
      <c r="AD487" s="6"/>
    </row>
    <row r="488" spans="29:31" s="5" customFormat="1" ht="12.75" customHeight="1">
      <c r="AC488" s="6"/>
      <c r="AD488" s="6"/>
    </row>
    <row r="489" spans="29:31" ht="12.75" customHeight="1">
      <c r="AE489" s="6"/>
    </row>
    <row r="490" spans="29:31" ht="12.75" customHeight="1">
      <c r="AE490" s="6"/>
    </row>
    <row r="491" spans="29:31" ht="12.75" customHeight="1">
      <c r="AE491" s="6"/>
    </row>
    <row r="492" spans="29:31" ht="12.75" customHeight="1">
      <c r="AE492" s="6"/>
    </row>
    <row r="493" spans="29:31" ht="12.75" customHeight="1">
      <c r="AE493" s="6"/>
    </row>
    <row r="494" spans="29:31" ht="12.75" customHeight="1">
      <c r="AE494" s="6"/>
    </row>
    <row r="495" spans="29:31" ht="12.75" customHeight="1">
      <c r="AE495" s="6"/>
    </row>
    <row r="514" spans="30:31" ht="12.75" customHeight="1">
      <c r="AE514" s="6"/>
    </row>
    <row r="515" spans="30:31" ht="12.75" customHeight="1">
      <c r="AE515" s="6"/>
    </row>
    <row r="516" spans="30:31" ht="12.75" customHeight="1">
      <c r="AE516" s="6"/>
    </row>
    <row r="517" spans="30:31" ht="12.75" customHeight="1">
      <c r="AE517" s="6"/>
    </row>
    <row r="518" spans="30:31" ht="12.75" customHeight="1">
      <c r="AE518" s="6"/>
    </row>
    <row r="519" spans="30:31" ht="12.75" customHeight="1">
      <c r="AE519" s="6"/>
    </row>
    <row r="520" spans="30:31" ht="12.75" customHeight="1">
      <c r="AE520" s="6"/>
    </row>
    <row r="521" spans="30:31" ht="12.75" customHeight="1">
      <c r="AE521" s="6"/>
    </row>
    <row r="522" spans="30:31" ht="12.75" customHeight="1">
      <c r="AE522" s="6"/>
    </row>
    <row r="523" spans="30:31" ht="12.75" customHeight="1">
      <c r="AD523" s="6"/>
      <c r="AE523" s="6"/>
    </row>
    <row r="524" spans="30:31" ht="12.75" customHeight="1">
      <c r="AD524" s="6"/>
      <c r="AE524" s="6"/>
    </row>
    <row r="525" spans="30:31" ht="12.75" customHeight="1">
      <c r="AD525" s="6"/>
      <c r="AE525" s="6"/>
    </row>
    <row r="526" spans="30:31" ht="12.75" customHeight="1">
      <c r="AD526" s="6"/>
      <c r="AE526" s="6"/>
    </row>
    <row r="527" spans="30:31" ht="12.75" customHeight="1">
      <c r="AD527" s="6"/>
      <c r="AE527" s="6"/>
    </row>
    <row r="528" spans="30:31" ht="12.75" customHeight="1">
      <c r="AD528" s="6"/>
      <c r="AE528" s="6"/>
    </row>
    <row r="529" spans="30:31" ht="12.75" customHeight="1">
      <c r="AD529" s="6"/>
      <c r="AE529" s="6"/>
    </row>
    <row r="530" spans="30:31" ht="12.75" customHeight="1">
      <c r="AD530" s="6"/>
      <c r="AE530" s="6"/>
    </row>
    <row r="531" spans="30:31" ht="12.75" customHeight="1">
      <c r="AD531" s="6"/>
      <c r="AE531" s="6"/>
    </row>
    <row r="532" spans="30:31" ht="12.75" customHeight="1">
      <c r="AD532" s="6"/>
      <c r="AE532" s="6"/>
    </row>
    <row r="533" spans="30:31" ht="12.75" customHeight="1">
      <c r="AD533" s="6"/>
      <c r="AE533" s="6"/>
    </row>
    <row r="534" spans="30:31" ht="12.75" customHeight="1">
      <c r="AD534" s="6"/>
      <c r="AE534" s="6"/>
    </row>
    <row r="535" spans="30:31" ht="12.75" customHeight="1">
      <c r="AD535" s="6"/>
      <c r="AE535" s="6"/>
    </row>
    <row r="536" spans="30:31" ht="12.75" customHeight="1">
      <c r="AD536" s="6"/>
      <c r="AE536" s="6"/>
    </row>
    <row r="537" spans="30:31" ht="12.75" customHeight="1">
      <c r="AD537" s="6"/>
      <c r="AE537" s="6"/>
    </row>
    <row r="538" spans="30:31" ht="12.75" customHeight="1">
      <c r="AD538" s="6"/>
      <c r="AE538" s="6"/>
    </row>
    <row r="539" spans="30:31" ht="12.75" customHeight="1">
      <c r="AD539" s="6"/>
      <c r="AE539" s="6"/>
    </row>
    <row r="540" spans="30:31" ht="12.75" customHeight="1">
      <c r="AD540" s="6"/>
      <c r="AE540" s="6"/>
    </row>
  </sheetData>
  <sheetProtection selectLockedCells="1" selectUnlockedCells="1"/>
  <mergeCells count="30">
    <mergeCell ref="A1:P1"/>
    <mergeCell ref="G3:J3"/>
    <mergeCell ref="L4:P4"/>
    <mergeCell ref="C5:D5"/>
    <mergeCell ref="E5:F5"/>
    <mergeCell ref="I5:J5"/>
    <mergeCell ref="L5:O5"/>
    <mergeCell ref="C6:D6"/>
    <mergeCell ref="E6:F6"/>
    <mergeCell ref="I6:J6"/>
    <mergeCell ref="L6:O6"/>
    <mergeCell ref="C7:D7"/>
    <mergeCell ref="E7:F7"/>
    <mergeCell ref="L7:O7"/>
    <mergeCell ref="C8:D8"/>
    <mergeCell ref="E8:F8"/>
    <mergeCell ref="L8:O8"/>
    <mergeCell ref="C9:D9"/>
    <mergeCell ref="E9:F9"/>
    <mergeCell ref="I9:J9"/>
    <mergeCell ref="L9:O9"/>
    <mergeCell ref="L11:O11"/>
    <mergeCell ref="I12:J12"/>
    <mergeCell ref="L12:O12"/>
    <mergeCell ref="C10:D10"/>
    <mergeCell ref="E10:F10"/>
    <mergeCell ref="I10:J10"/>
    <mergeCell ref="C11:C12"/>
    <mergeCell ref="D11:F12"/>
    <mergeCell ref="I11:J11"/>
  </mergeCells>
  <dataValidations count="5">
    <dataValidation type="list" operator="equal" allowBlank="1" showErrorMessage="1" sqref="E7" xr:uid="{00000000-0002-0000-0200-000000000000}">
      <formula1>$AU$55:$AU$64</formula1>
      <formula2>0</formula2>
    </dataValidation>
    <dataValidation type="date" allowBlank="1" showErrorMessage="1" errorTitle="Attenzione" error="La data deve dell'anno scorso" sqref="B15:B44" xr:uid="{00000000-0002-0000-0200-000001000000}">
      <formula1>DATE(YEAR(DATEVALUE(TEXT(TODAY(),"gg/mm/aa")))-1,1,1)</formula1>
      <formula2>DATE(YEAR(DATEVALUE(TEXT(TODAY(),"gg/mm/aa")))-1,12,31)</formula2>
    </dataValidation>
    <dataValidation type="whole" operator="greaterThan" allowBlank="1" showErrorMessage="1" sqref="C15:D44" xr:uid="{00000000-0002-0000-0200-000002000000}">
      <formula1>0</formula1>
      <formula2>0</formula2>
    </dataValidation>
    <dataValidation type="custom" allowBlank="1" showErrorMessage="1" sqref="E15:E44" xr:uid="{00000000-0002-0000-0200-000003000000}">
      <formula1>E15="X"</formula1>
      <formula2>0</formula2>
    </dataValidation>
    <dataValidation type="decimal" operator="greaterThan" allowBlank="1" showErrorMessage="1" sqref="F15:G44" xr:uid="{00000000-0002-0000-0200-000004000000}">
      <formula1>0</formula1>
      <formula2>0</formula2>
    </dataValidation>
  </dataValidations>
  <printOptions horizontalCentered="1" verticalCentered="1"/>
  <pageMargins left="0.59027777777777779" right="0.59027777777777779" top="0.43125000000000002" bottom="0.3840277777777778" header="0.51181102362204722" footer="0.51181102362204722"/>
  <pageSetup paperSize="9" firstPageNumber="0" pageOrder="overThenDown" orientation="landscape" horizontalDpi="300" verticalDpi="300"/>
  <headerFooter alignWithMargins="0"/>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3</vt:i4>
      </vt:variant>
      <vt:variant>
        <vt:lpstr>Intervalli denominati</vt:lpstr>
      </vt:variant>
      <vt:variant>
        <vt:i4>9</vt:i4>
      </vt:variant>
    </vt:vector>
  </HeadingPairs>
  <TitlesOfParts>
    <vt:vector size="12" baseType="lpstr">
      <vt:lpstr>Manuale</vt:lpstr>
      <vt:lpstr>Esempio</vt:lpstr>
      <vt:lpstr>Report</vt:lpstr>
      <vt:lpstr>Esempio!Area_stampa</vt:lpstr>
      <vt:lpstr>Manuale!Area_stampa</vt:lpstr>
      <vt:lpstr>Report!Area_stampa</vt:lpstr>
      <vt:lpstr>Esempio!Excel_BuiltIn_Print_Area</vt:lpstr>
      <vt:lpstr>Manuale!Excel_BuiltIn_Print_Area</vt:lpstr>
      <vt:lpstr>Report!Excel_BuiltIn_Print_Area</vt:lpstr>
      <vt:lpstr>Esempio!Print_Area</vt:lpstr>
      <vt:lpstr>Manuale!Print_Area</vt:lpstr>
      <vt:lpstr>Report!Print_Area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marco poggio</dc:creator>
  <cp:lastModifiedBy>marco poggio</cp:lastModifiedBy>
  <dcterms:created xsi:type="dcterms:W3CDTF">2025-04-10T09:33:56Z</dcterms:created>
  <dcterms:modified xsi:type="dcterms:W3CDTF">2025-04-10T09:41:03Z</dcterms:modified>
</cp:coreProperties>
</file>